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sawangarom\Desktop\TRUBB\TRUBB2025\Q3\FS\Set file\"/>
    </mc:Choice>
  </mc:AlternateContent>
  <xr:revisionPtr revIDLastSave="0" documentId="13_ncr:1_{A4FB7549-BD36-4FD1-AB90-E3F5D4AA1691}" xr6:coauthVersionLast="47" xr6:coauthVersionMax="47" xr10:uidLastSave="{00000000-0000-0000-0000-000000000000}"/>
  <bookViews>
    <workbookView xWindow="-120" yWindow="-120" windowWidth="29040" windowHeight="15720" tabRatio="671" xr2:uid="{35F067FA-9ADD-41BF-B0C6-0C2C5F241520}"/>
  </bookViews>
  <sheets>
    <sheet name="SFP 3-4" sheetId="26" r:id="rId1"/>
    <sheet name="SI (5)" sheetId="14" r:id="rId2"/>
    <sheet name="SI (6)" sheetId="27" r:id="rId3"/>
    <sheet name="SCE(Conso) (7-8)" sheetId="23" r:id="rId4"/>
    <sheet name="SCE(Conso) (7-8) (2)" sheetId="28" r:id="rId5"/>
    <sheet name="SCE (9-10)  " sheetId="21" r:id="rId6"/>
    <sheet name="SCE (9-10)   (2)" sheetId="29" r:id="rId7"/>
    <sheet name="SCF (11-12)" sheetId="25" r:id="rId8"/>
    <sheet name="DS_INTERNAL_SETTINGS_STORAGE" sheetId="30" state="veryHidden" r:id="rId9"/>
    <sheet name="DS_INTERNAL_DOCGROUP_STORAGE" sheetId="31" state="veryHidden" r:id="rId10"/>
    <sheet name="DS_INTERNAL_DOCUMENT_STORAGE" sheetId="32" state="veryHidden" r:id="rId11"/>
    <sheet name="DS_INTERNAL_SNIP_STORAGE" sheetId="33" state="veryHidden" r:id="rId12"/>
  </sheets>
  <definedNames>
    <definedName name="\a">#REF!</definedName>
    <definedName name="\b">#REF!</definedName>
    <definedName name="\e">#REF!</definedName>
    <definedName name="\f">#REF!</definedName>
    <definedName name="\g">#REF!</definedName>
    <definedName name="\h">#REF!</definedName>
    <definedName name="\k">#REF!</definedName>
    <definedName name="\l">#REF!</definedName>
    <definedName name="\n">#REF!</definedName>
    <definedName name="\p">#REF!</definedName>
    <definedName name="\s">#REF!</definedName>
    <definedName name="\t">#REF!</definedName>
    <definedName name="\v">#REF!</definedName>
    <definedName name="\w">#REF!</definedName>
    <definedName name="\z">#REF!</definedName>
    <definedName name="_____PRO1">#REF!</definedName>
    <definedName name="____PRO1">#REF!</definedName>
    <definedName name="___PRO1">#REF!</definedName>
    <definedName name="__PRO1">#REF!</definedName>
    <definedName name="_Fill" hidden="1">#REF!</definedName>
    <definedName name="_Key1" hidden="1">#REF!</definedName>
    <definedName name="_Order1" hidden="1">255</definedName>
    <definedName name="_PRO1">#REF!</definedName>
    <definedName name="_Sort" hidden="1">#REF!</definedName>
    <definedName name="aa">#REF!</definedName>
    <definedName name="ADM">#REF!</definedName>
    <definedName name="BS">#REF!</definedName>
    <definedName name="CODE">#REF!</definedName>
    <definedName name="COST">#REF!</definedName>
    <definedName name="dd">#REF!</definedName>
    <definedName name="E">#REF!</definedName>
    <definedName name="FUND1">#REF!</definedName>
    <definedName name="FUND2">#REF!</definedName>
    <definedName name="HE">#REF!</definedName>
    <definedName name="HELP">#REF!</definedName>
    <definedName name="i">#REF!</definedName>
    <definedName name="INTERCONTINENTAL_COMMODITIES">#REF!</definedName>
    <definedName name="nwbCurrentPeriod">#REF!</definedName>
    <definedName name="nwbDateFormat">"[$-en-GB]d mmm yy;@"</definedName>
    <definedName name="nwbTBMasterAll">#REF!</definedName>
    <definedName name="nwbTBMasterColRef">INDEX(nwbTBMasterAll,0,#REF!)</definedName>
    <definedName name="nwbTBMasterRowBal">INDEX(nwbTBMasterAll,#REF!,0)</definedName>
    <definedName name="nwbTBSumAll">#REF!</definedName>
    <definedName name="nwbTBSumColRef">INDEX(nwbTBSumAll,0,#REF!)</definedName>
    <definedName name="p">#REF!</definedName>
    <definedName name="PL">#REF!</definedName>
    <definedName name="PLANT">#REF!</definedName>
    <definedName name="pp">#REF!</definedName>
    <definedName name="_xlnm.Print_Area" localSheetId="5">'SCE (9-10)  '!$A$1:$N$24</definedName>
    <definedName name="_xlnm.Print_Area" localSheetId="6">'SCE (9-10)   (2)'!$A$1:$P$25</definedName>
    <definedName name="_xlnm.Print_Area" localSheetId="4">'SCE(Conso) (7-8) (2)'!$A$1:$AD$33</definedName>
    <definedName name="_xlnm.Print_Area" localSheetId="7">'SCF (11-12)'!$A$1:$H$90</definedName>
    <definedName name="_xlnm.Print_Area" localSheetId="0">'SFP 3-4'!$A$1:$J$86</definedName>
    <definedName name="_xlnm.Print_Area" localSheetId="1">'SI (5)'!$A$1:$I$50</definedName>
    <definedName name="_xlnm.Print_Area" localSheetId="2">'SI (6)'!$A$1:$I$50</definedName>
    <definedName name="_xlnm.Print_Area">#REF!</definedName>
    <definedName name="Print_Area_MI">#REF!</definedName>
    <definedName name="_xlnm.Print_Titles">#REF!</definedName>
    <definedName name="PRINT_TITLES_MI">#REF!</definedName>
    <definedName name="QQQ">#REF!</definedName>
    <definedName name="RATE">#REF!</definedName>
    <definedName name="WS">#REF!</definedName>
    <definedName name="X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25" l="1"/>
  <c r="AB24" i="28"/>
  <c r="V24" i="28"/>
  <c r="T24" i="28"/>
  <c r="R24" i="28"/>
  <c r="P24" i="28"/>
  <c r="N24" i="28"/>
  <c r="L24" i="28"/>
  <c r="J24" i="28"/>
  <c r="H24" i="28"/>
  <c r="F24" i="28"/>
  <c r="D24" i="28"/>
  <c r="X23" i="28"/>
  <c r="Z23" i="28" s="1"/>
  <c r="N17" i="29"/>
  <c r="L17" i="29"/>
  <c r="J17" i="29"/>
  <c r="H17" i="29"/>
  <c r="F17" i="29"/>
  <c r="D17" i="29"/>
  <c r="P16" i="29"/>
  <c r="P17" i="29" s="1"/>
  <c r="Z24" i="28" l="1"/>
  <c r="AD23" i="28"/>
  <c r="AD24" i="28" s="1"/>
  <c r="X24" i="28"/>
  <c r="AB28" i="28"/>
  <c r="F13" i="25" l="1"/>
  <c r="F12" i="25"/>
  <c r="B13" i="25" l="1"/>
  <c r="D65" i="26" l="1"/>
  <c r="H21" i="29" l="1"/>
  <c r="P24" i="29"/>
  <c r="P23" i="29"/>
  <c r="P12" i="29"/>
  <c r="L29" i="28"/>
  <c r="L33" i="28" s="1"/>
  <c r="D76" i="26" l="1"/>
  <c r="H25" i="29"/>
  <c r="H76" i="26" s="1"/>
  <c r="H65" i="26" l="1"/>
  <c r="G14" i="27" l="1"/>
  <c r="H64" i="25" l="1"/>
  <c r="F64" i="25"/>
  <c r="D64" i="25"/>
  <c r="B64" i="25"/>
  <c r="I14" i="27"/>
  <c r="E14" i="27"/>
  <c r="E14" i="14"/>
  <c r="H79" i="25"/>
  <c r="H81" i="25" s="1"/>
  <c r="D79" i="25"/>
  <c r="D81" i="25" s="1"/>
  <c r="H90" i="25"/>
  <c r="F90" i="25"/>
  <c r="B90" i="25"/>
  <c r="D90" i="25"/>
  <c r="H75" i="25"/>
  <c r="F75" i="25"/>
  <c r="B75" i="25"/>
  <c r="D75" i="25"/>
  <c r="L24" i="21"/>
  <c r="H24" i="21"/>
  <c r="F24" i="21"/>
  <c r="D24" i="21"/>
  <c r="N21" i="29"/>
  <c r="J21" i="29"/>
  <c r="F21" i="29"/>
  <c r="D21" i="29"/>
  <c r="L21" i="21"/>
  <c r="H21" i="21"/>
  <c r="F21" i="21"/>
  <c r="D21" i="21"/>
  <c r="N23" i="21"/>
  <c r="N12" i="21"/>
  <c r="V29" i="28"/>
  <c r="V33" i="28" s="1"/>
  <c r="T29" i="28"/>
  <c r="T33" i="28" s="1"/>
  <c r="R29" i="28"/>
  <c r="R33" i="28" s="1"/>
  <c r="N29" i="28"/>
  <c r="N33" i="28" s="1"/>
  <c r="J29" i="28"/>
  <c r="J33" i="28" s="1"/>
  <c r="H29" i="28"/>
  <c r="H33" i="28" s="1"/>
  <c r="F29" i="28"/>
  <c r="F33" i="28" s="1"/>
  <c r="D29" i="28"/>
  <c r="D33" i="28" s="1"/>
  <c r="X31" i="28"/>
  <c r="X32" i="28"/>
  <c r="X28" i="28"/>
  <c r="X27" i="28"/>
  <c r="X13" i="28"/>
  <c r="AB27" i="28"/>
  <c r="AB29" i="28" s="1"/>
  <c r="AB33" i="28" s="1"/>
  <c r="Z27" i="23"/>
  <c r="Z29" i="23" s="1"/>
  <c r="Z32" i="23" s="1"/>
  <c r="T29" i="23"/>
  <c r="T32" i="23" s="1"/>
  <c r="R29" i="23"/>
  <c r="P29" i="23"/>
  <c r="L29" i="23"/>
  <c r="J29" i="23"/>
  <c r="H29" i="23"/>
  <c r="F29" i="23"/>
  <c r="D29" i="23"/>
  <c r="V31" i="23"/>
  <c r="Z24" i="23"/>
  <c r="V24" i="23"/>
  <c r="T24" i="23"/>
  <c r="R24" i="23"/>
  <c r="P24" i="23"/>
  <c r="L24" i="23"/>
  <c r="N24" i="23"/>
  <c r="J24" i="23"/>
  <c r="H24" i="23"/>
  <c r="F24" i="23"/>
  <c r="D24" i="23"/>
  <c r="V28" i="23"/>
  <c r="X28" i="23" s="1"/>
  <c r="AB28" i="23" s="1"/>
  <c r="V27" i="23"/>
  <c r="V29" i="23" s="1"/>
  <c r="V23" i="23"/>
  <c r="X23" i="23" s="1"/>
  <c r="V12" i="23"/>
  <c r="I34" i="27"/>
  <c r="G34" i="27"/>
  <c r="C34" i="27"/>
  <c r="E34" i="27"/>
  <c r="I22" i="27"/>
  <c r="G22" i="27"/>
  <c r="C22" i="27"/>
  <c r="E22" i="27"/>
  <c r="C14" i="27"/>
  <c r="I34" i="14"/>
  <c r="G34" i="14"/>
  <c r="E34" i="14"/>
  <c r="C34" i="14"/>
  <c r="I22" i="14"/>
  <c r="G22" i="14"/>
  <c r="C22" i="14"/>
  <c r="E22" i="14"/>
  <c r="I14" i="14"/>
  <c r="G14" i="14"/>
  <c r="C14" i="14"/>
  <c r="J82" i="26"/>
  <c r="F82" i="26"/>
  <c r="J65" i="26"/>
  <c r="F65" i="26"/>
  <c r="J56" i="26"/>
  <c r="H56" i="26"/>
  <c r="D56" i="26"/>
  <c r="F56" i="26"/>
  <c r="J35" i="26"/>
  <c r="H35" i="26"/>
  <c r="D35" i="26"/>
  <c r="F35" i="26"/>
  <c r="J18" i="26"/>
  <c r="H18" i="26"/>
  <c r="F18" i="26"/>
  <c r="D18" i="26"/>
  <c r="E37" i="27" l="1"/>
  <c r="C37" i="27"/>
  <c r="I37" i="27"/>
  <c r="G37" i="27"/>
  <c r="Z32" i="28"/>
  <c r="AD32" i="28" s="1"/>
  <c r="D75" i="26"/>
  <c r="D72" i="26"/>
  <c r="D73" i="26"/>
  <c r="D74" i="26"/>
  <c r="D79" i="26"/>
  <c r="D25" i="29"/>
  <c r="H72" i="26" s="1"/>
  <c r="H73" i="26"/>
  <c r="F25" i="29"/>
  <c r="J25" i="29"/>
  <c r="H79" i="26" s="1"/>
  <c r="N25" i="29"/>
  <c r="H81" i="26" s="1"/>
  <c r="D83" i="26"/>
  <c r="G24" i="27"/>
  <c r="G27" i="27" s="1"/>
  <c r="Z13" i="28"/>
  <c r="AD13" i="28" s="1"/>
  <c r="F84" i="26"/>
  <c r="J84" i="26"/>
  <c r="G37" i="14"/>
  <c r="E24" i="14"/>
  <c r="I37" i="14"/>
  <c r="C37" i="14"/>
  <c r="E37" i="14"/>
  <c r="J36" i="26"/>
  <c r="I24" i="14"/>
  <c r="Z31" i="28"/>
  <c r="X29" i="28"/>
  <c r="X33" i="28" s="1"/>
  <c r="Z28" i="28"/>
  <c r="AD28" i="28" s="1"/>
  <c r="C24" i="14"/>
  <c r="X12" i="23"/>
  <c r="AB12" i="23" s="1"/>
  <c r="V32" i="23"/>
  <c r="F32" i="23"/>
  <c r="J32" i="23"/>
  <c r="H32" i="23"/>
  <c r="L32" i="23"/>
  <c r="P32" i="23"/>
  <c r="R32" i="23"/>
  <c r="X24" i="23"/>
  <c r="AB23" i="23"/>
  <c r="AB24" i="23" s="1"/>
  <c r="X31" i="23"/>
  <c r="AB31" i="23" s="1"/>
  <c r="D32" i="23"/>
  <c r="F36" i="26"/>
  <c r="D36" i="26"/>
  <c r="F67" i="26"/>
  <c r="D67" i="26"/>
  <c r="C24" i="27"/>
  <c r="I24" i="27"/>
  <c r="E24" i="27"/>
  <c r="G24" i="14"/>
  <c r="H36" i="26"/>
  <c r="H67" i="26"/>
  <c r="J67" i="26"/>
  <c r="I27" i="27" l="1"/>
  <c r="D81" i="26"/>
  <c r="AD31" i="28"/>
  <c r="C27" i="27"/>
  <c r="G29" i="27"/>
  <c r="E27" i="27"/>
  <c r="G27" i="14"/>
  <c r="E27" i="14"/>
  <c r="C27" i="14"/>
  <c r="I27" i="14"/>
  <c r="J86" i="26"/>
  <c r="F86" i="26"/>
  <c r="I29" i="27" l="1"/>
  <c r="C29" i="27"/>
  <c r="G38" i="27"/>
  <c r="G43" i="27"/>
  <c r="E29" i="27"/>
  <c r="C29" i="14"/>
  <c r="E29" i="14"/>
  <c r="I29" i="14"/>
  <c r="G29" i="14"/>
  <c r="I43" i="27" l="1"/>
  <c r="I38" i="27"/>
  <c r="C38" i="27"/>
  <c r="C43" i="27"/>
  <c r="F10" i="25"/>
  <c r="G41" i="27"/>
  <c r="G48" i="27"/>
  <c r="E38" i="27"/>
  <c r="E43" i="27"/>
  <c r="I43" i="14"/>
  <c r="I38" i="14"/>
  <c r="G38" i="14"/>
  <c r="G43" i="14"/>
  <c r="E38" i="14"/>
  <c r="E43" i="14"/>
  <c r="C43" i="14"/>
  <c r="C38" i="14"/>
  <c r="I48" i="27" l="1"/>
  <c r="H10" i="25"/>
  <c r="I41" i="27"/>
  <c r="B10" i="25"/>
  <c r="C41" i="27"/>
  <c r="C50" i="27" s="1"/>
  <c r="C48" i="27"/>
  <c r="F29" i="25"/>
  <c r="G46" i="27"/>
  <c r="L20" i="29"/>
  <c r="G50" i="27"/>
  <c r="E48" i="27"/>
  <c r="E41" i="27"/>
  <c r="D10" i="25"/>
  <c r="C48" i="14"/>
  <c r="C41" i="14"/>
  <c r="E41" i="14"/>
  <c r="E48" i="14"/>
  <c r="G41" i="14"/>
  <c r="G48" i="14"/>
  <c r="I48" i="14"/>
  <c r="I41" i="14"/>
  <c r="H29" i="25" l="1"/>
  <c r="I46" i="27"/>
  <c r="J20" i="21"/>
  <c r="C46" i="27"/>
  <c r="P27" i="28"/>
  <c r="B29" i="25"/>
  <c r="P20" i="29"/>
  <c r="L21" i="29"/>
  <c r="L25" i="29" s="1"/>
  <c r="F40" i="25"/>
  <c r="E46" i="27"/>
  <c r="D29" i="25"/>
  <c r="N27" i="23"/>
  <c r="I46" i="14"/>
  <c r="G46" i="14"/>
  <c r="G50" i="14"/>
  <c r="E46" i="14"/>
  <c r="C50" i="14"/>
  <c r="C46" i="14"/>
  <c r="H40" i="25" l="1"/>
  <c r="N20" i="21"/>
  <c r="J21" i="21"/>
  <c r="B40" i="25"/>
  <c r="Z27" i="28"/>
  <c r="P29" i="28"/>
  <c r="P33" i="28" s="1"/>
  <c r="H80" i="26"/>
  <c r="P21" i="29"/>
  <c r="P25" i="29" s="1"/>
  <c r="F42" i="25"/>
  <c r="F77" i="25" s="1"/>
  <c r="X27" i="23"/>
  <c r="N29" i="23"/>
  <c r="N32" i="23" s="1"/>
  <c r="D40" i="25"/>
  <c r="N21" i="21" l="1"/>
  <c r="N24" i="21" s="1"/>
  <c r="J24" i="21"/>
  <c r="H42" i="25"/>
  <c r="D80" i="26"/>
  <c r="AD27" i="28"/>
  <c r="AD29" i="28" s="1"/>
  <c r="AD33" i="28" s="1"/>
  <c r="Z29" i="28"/>
  <c r="Z33" i="28" s="1"/>
  <c r="B42" i="25"/>
  <c r="B77" i="25" s="1"/>
  <c r="F79" i="25"/>
  <c r="F81" i="25" s="1"/>
  <c r="H82" i="26"/>
  <c r="X29" i="23"/>
  <c r="X32" i="23" s="1"/>
  <c r="AB27" i="23"/>
  <c r="AB29" i="23" s="1"/>
  <c r="AB32" i="23" s="1"/>
  <c r="D42" i="25"/>
  <c r="D82" i="26" l="1"/>
  <c r="B79" i="25"/>
  <c r="B81" i="25" s="1"/>
  <c r="H84" i="26"/>
  <c r="P45" i="21"/>
  <c r="D84" i="26" l="1"/>
  <c r="H86" i="26"/>
  <c r="D86" i="26" l="1"/>
</calcChain>
</file>

<file path=xl/sharedStrings.xml><?xml version="1.0" encoding="utf-8"?>
<sst xmlns="http://schemas.openxmlformats.org/spreadsheetml/2006/main" count="529" uniqueCount="266">
  <si>
    <t>บริษัท ไทยรับเบอร์ลาเท็คซ์กรุ๊ป จำกัด (มหาชน) และบริษัทย่อย</t>
  </si>
  <si>
    <t>งบฐานะการเงิน</t>
  </si>
  <si>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</si>
  <si>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</si>
  <si>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</si>
  <si>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</si>
  <si>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</si>
  <si>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(ไม่ได้ตรวจสอบ)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</si>
  <si>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</si>
  <si>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</si>
  <si>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</si>
  <si>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</si>
  <si>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2, 3</t>
  </si>
  <si>
    <t>ลูกหนี้หมุนเวียนอื่น</t>
  </si>
  <si>
    <t>เงินให้กู้ยืมระยะสั้นแก่บริษัทย่อย</t>
  </si>
  <si>
    <t>เงินให้กู้ยืมระยะสั้นแก่กิจการอื่น</t>
  </si>
  <si>
    <t>สินค้าคงเหลือ</t>
  </si>
  <si>
    <t>สินทรัพย์ทางการเงินหมุนเวียนอื่น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</si>
  <si>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</si>
  <si>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</si>
  <si>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</si>
  <si>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เงินลงทุนในสินทรัพย์ทางการเงินไม่หมุนเวียน</t>
  </si>
  <si>
    <t>เงินลงทุนในบริษัทร่วม</t>
  </si>
  <si>
    <t xml:space="preserve">เงินลงทุนในบริษัทย่อย </t>
  </si>
  <si>
    <t>เงินให้กู้ยืมระยะยาวแก่บริษัทย่อย</t>
  </si>
  <si>
    <t>อสังหาริมทรัพย์เพื่อการลงทุน</t>
  </si>
  <si>
    <t xml:space="preserve">ที่ดิน อาคารและอุปกรณ์ </t>
  </si>
  <si>
    <t>4, 5</t>
  </si>
  <si>
    <t>สินทรัพย์ไม่มีตัวตน</t>
  </si>
  <si>
    <t>สิทธิการใช้ประโยชน์ในที่ดิน</t>
  </si>
  <si>
    <t>ต้นทุนการพัฒนาสวนยาง</t>
  </si>
  <si>
    <t>ภาษีเงินได้หัก ณ ที่จ่าย</t>
  </si>
  <si>
    <t>สินทรัพย์ภาษีเงินได้รอตัดบัญชี</t>
  </si>
  <si>
    <t>เงินฝากธนาคารที่มีภาระค้ำประกัน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</si>
  <si>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</si>
  <si>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</si>
  <si>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</si>
  <si>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หนี้สินและส่วนของผู้ถือหุ้น 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</si>
  <si>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</si>
  <si>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</si>
  <si>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</t>
  </si>
  <si>
    <t>เจ้าหนี้หมุนเวียนอื่น</t>
  </si>
  <si>
    <t>ค่าใช้จ่ายค้างจ่าย</t>
  </si>
  <si>
    <t>เงินกู้ยืมระยะยาวจากสถาบันการเงินที่ถึงกำหนดชำระภายในหนึ่งปี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</si>
  <si>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</si>
  <si>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</si>
  <si>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</si>
  <si>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</si>
  <si>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</si>
  <si>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</si>
  <si>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</si>
  <si>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</si>
  <si>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</si>
  <si>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หนี้สินภาษีเงินได้รอการตัดบัญชี</t>
  </si>
  <si>
    <t>ประมาณการหนี้สินไม่หมุนเวียนสำหรับผลประโยชน์พนักงาน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</si>
  <si>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</si>
  <si>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</si>
  <si>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</si>
  <si>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</si>
  <si>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</si>
  <si>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</si>
  <si>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</si>
  <si>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ส่วนเกินทุนจากการจ่ายโดยใช้หุ้นเป็นเกณฑ์</t>
  </si>
  <si>
    <t>ส่วนเกินทุนจากการปรับปรุงส่วนได้เสียในบริษัทย่อย</t>
  </si>
  <si>
    <t>กำไร (ขาดทุน) สะสม</t>
  </si>
  <si>
    <t xml:space="preserve">   จัดสรรแล้ว </t>
  </si>
  <si>
    <t xml:space="preserve">      ทุนสำรองตามกฎหมาย</t>
  </si>
  <si>
    <t xml:space="preserve">   ยังไม่ได้จัดสรร (ขาดทุนสะสม)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</si>
  <si>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</si>
  <si>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</si>
  <si>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</si>
  <si>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</si>
  <si>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</si>
  <si>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งบกำไรขาดทุนเบ็ดเสร็จ (ไม่ได้ตรวจสอบ)</t>
  </si>
  <si>
    <t xml:space="preserve"> </t>
  </si>
  <si>
    <t>สำหรับงวดสามเดือนสิ้นสุดวันที่</t>
  </si>
  <si>
    <t>รายได้</t>
  </si>
  <si>
    <t>รายได้จากการขาย</t>
  </si>
  <si>
    <t>รายได้อื่น</t>
  </si>
  <si>
    <t>กำไรจากอัตราแลกเปลี่ยน</t>
  </si>
  <si>
    <t>รวมรายได้</t>
  </si>
  <si>
    <t>ค่าใช้จ่าย</t>
  </si>
  <si>
    <t>ต้นทุนขาย</t>
  </si>
  <si>
    <t>ต้นทุนในการจัดจำหน่าย</t>
  </si>
  <si>
    <t>ค่าใช้จ่ายในการบริหาร</t>
  </si>
  <si>
    <t>ขาดทุนจากอัตราแลกเปลี่ยน</t>
  </si>
  <si>
    <t>รวมค่าใช้จ่าย</t>
  </si>
  <si>
    <t>กำไร (ขาดทุน) จากกิจกรรมดำเนินงาน</t>
  </si>
  <si>
    <t>ต้นทุนทางการเงิน</t>
  </si>
  <si>
    <t>กำไร (ขาดทุน) ก่อนภาษีเงินได้</t>
  </si>
  <si>
    <t>(ค่าใช้จ่าย) รายได้ภาษีเงินได้</t>
  </si>
  <si>
    <t>กำไร (ขาดทุน) สำหรับงวด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</si>
  <si>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</si>
  <si>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</si>
  <si>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</si>
  <si>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รวมรายการที่อาจถูกจัดประเภทใหม่ไว้ในกำไรหรือขาดทุนในภายหลัง</t>
  </si>
  <si>
    <t>กำไร (ขาดทุน) เบ็ดเสร็จอื่นสำหรับงวด - สุทธิจากภาษีเงินได้</t>
  </si>
  <si>
    <t>กำไร (ขาดทุน) เบ็ดเสร็จรวมสำหรับงวด</t>
  </si>
  <si>
    <t>การแบ่งปันกำไร (ขาดทุน)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</si>
  <si>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</si>
  <si>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</si>
  <si>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</si>
  <si>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</si>
  <si>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</si>
  <si>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งบการเปลี่ยนแปลงส่วนของผู้ถือหุ้น (ไม่ได้ตรวจสอบ)</t>
  </si>
  <si>
    <t xml:space="preserve">งบการเงินรวม </t>
  </si>
  <si>
    <t>ส่วนแบ่งกำไร</t>
  </si>
  <si>
    <t>ส่วนเกินทุน</t>
  </si>
  <si>
    <t>เบ็ดเสร็จอื่นใน</t>
  </si>
  <si>
    <t>ส่วนของ</t>
  </si>
  <si>
    <t>ทุน</t>
  </si>
  <si>
    <t>จากการเปลี่ยนแปลง</t>
  </si>
  <si>
    <t>ยังไม่ได้</t>
  </si>
  <si>
    <t>สำรอง</t>
  </si>
  <si>
    <t>บริษัทร่วม</t>
  </si>
  <si>
    <t>รวมองค์ประกอบ</t>
  </si>
  <si>
    <t>รวมส่วนของ</t>
  </si>
  <si>
    <t>ส่วนได้เสีย</t>
  </si>
  <si>
    <t>ที่ออกและ</t>
  </si>
  <si>
    <t>ส่วนเกิน</t>
  </si>
  <si>
    <t>จากการจ่าย</t>
  </si>
  <si>
    <t>ทุนสำรองตาม</t>
  </si>
  <si>
    <t>จัดสรร</t>
  </si>
  <si>
    <t>การแปลงค่า</t>
  </si>
  <si>
    <t>ที่ใช้วิธี</t>
  </si>
  <si>
    <t>การตีราคา</t>
  </si>
  <si>
    <t>อื่นของส่วนของ</t>
  </si>
  <si>
    <t>ผู้ถือหุ้น</t>
  </si>
  <si>
    <t>ที่ไม่มีอำนาจ</t>
  </si>
  <si>
    <t>ชำระแล้ว</t>
  </si>
  <si>
    <t>โดยใช้หุ้นเป็นเกณฑ์</t>
  </si>
  <si>
    <t>ในบริษัทย่อย</t>
  </si>
  <si>
    <t>กฎหมาย</t>
  </si>
  <si>
    <t>(ขาดทุนสะสม)</t>
  </si>
  <si>
    <t>งบการเงิน</t>
  </si>
  <si>
    <t>สินทรัพย์ใหม่</t>
  </si>
  <si>
    <t>ของบริษัทใหญ่</t>
  </si>
  <si>
    <t>ควบคุม</t>
  </si>
  <si>
    <t>ยอดคงเหลือ ณ วันที่ 1 มกราคม 2567</t>
  </si>
  <si>
    <t>รายการกับผู้ถือหุ้นที่บันทึกโดยตรงเข้าส่วนของผู้ถือหุ้น</t>
  </si>
  <si>
    <t xml:space="preserve">    เงินทุนจากการจัดสรรส่วนทุนให้ผู้ถือหุ้น</t>
  </si>
  <si>
    <t xml:space="preserve">    เงินปันผลให้ผู้ถือหุ้นของบริษัท</t>
  </si>
  <si>
    <t xml:space="preserve">    เงินปันผลจ่ายในบริษัทย่อย</t>
  </si>
  <si>
    <t xml:space="preserve">    รวมเงินทุนจากการจัดสรรส่วนทุนให้ผู้ถือหุ้น</t>
  </si>
  <si>
    <t xml:space="preserve">    การเปลี่ยนแปลงในส่วนได้เสียในบริษัทย่อย</t>
  </si>
  <si>
    <t xml:space="preserve">        โดยอำนาจควบคุมไม่เปลี่ยนแปลง</t>
  </si>
  <si>
    <t xml:space="preserve">    รวมการเปลี่ยนแปลงในส่วนได้เสียในบริษัทย่อย</t>
  </si>
  <si>
    <t>กำไรขาดทุนเบ็ดเสร็จสำหรับงวด</t>
  </si>
  <si>
    <t xml:space="preserve">    ขาดทุน</t>
  </si>
  <si>
    <t xml:space="preserve">    กำไรขาดทุนเบ็ดเสร็จอื่น</t>
  </si>
  <si>
    <t>รวมกำไร (ขาดทุน) เบ็ดเสร็จสำหรับงวด</t>
  </si>
  <si>
    <t>โอนไปกำไรสะสม</t>
  </si>
  <si>
    <t>ยอดคงเหลือ ณ วันที่ 1 มกราคม 2568</t>
  </si>
  <si>
    <t xml:space="preserve">    การได้มาซึ่งส่วนได้เสียที่ไม่มีอำนาจควบคุม</t>
  </si>
  <si>
    <t>องค์ประกอบอื่น</t>
  </si>
  <si>
    <t>กำไรสะสม</t>
  </si>
  <si>
    <t>ของส่วนของผู้ถือหุ้น</t>
  </si>
  <si>
    <t xml:space="preserve">     กำไร</t>
  </si>
  <si>
    <t>รวมกำไรขาดทุนเบ็ดเสร็จสำหรับงวด</t>
  </si>
  <si>
    <t>งบกระแสเงินสด (ไม่ได้ตรวจสอบ)</t>
  </si>
  <si>
    <t>กระแสเงินสดจากกิจกรรมดำเนินงาน</t>
  </si>
  <si>
    <t>ปรับรายการที่กระทบกำไร (ขาดทุน) เป็นเงินสดรับ (จ่าย)</t>
  </si>
  <si>
    <t>(รายได้) ค่าใช้จ่ายภาษีเงินได้</t>
  </si>
  <si>
    <t>ค่าเสื่อมราคาและค่าตัดจำหน่าย</t>
  </si>
  <si>
    <t>ค่าตัดจำหน่ายต้นทุนพัฒนาสวนยาง</t>
  </si>
  <si>
    <t>สิทธิการใช้ประโยชน์ในที่ดินตัดจ่าย</t>
  </si>
  <si>
    <t>กลับรายการค่าเผื่อผลขาดทุนด้านเครดิตที่คาดว่าจะเกิดขึ้น</t>
  </si>
  <si>
    <t>กลับรายการขาดทุนจากการปรับมูลค่าสินค้า</t>
  </si>
  <si>
    <t>ขาดทุนจากการตัดจำหน่ายสินค้าคงเหลือ</t>
  </si>
  <si>
    <t>(กำไร) ขาดทุนจากอัตราแลกเปลี่ยนที่ยังไม่เกิดขึ้น</t>
  </si>
  <si>
    <t>(กำไร) ขาดทุนจากตราสารอนุพันธ์ที่ยังไม่เกิดขึ้นที่ยังไม่เกิดขึ้น</t>
  </si>
  <si>
    <t>(กำไร) ขาดทุนจากการจำหน่ายและตัดจำหน่ายที่ดิน อาคาร และอุปกรณ์</t>
  </si>
  <si>
    <t>ขาดทุนจากการตัดจำหน่ายต้นทุนการพัฒนาสวนยาง</t>
  </si>
  <si>
    <t>ประมาณการหนี้สินผลประโยชน์พนักงาน</t>
  </si>
  <si>
    <t>ส่วนแบ่งขาดทุนของบริษัทร่วมที่ใช้วิธีส่วนได้เสีย (สุทธิจากภาษี)</t>
  </si>
  <si>
    <t>ดอกเบี้ยรับ</t>
  </si>
  <si>
    <t>การเปลี่ยนแปลงในสินทรัพย์และหนี้สินดำเนินงาน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</si>
  <si>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</si>
  <si>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</si>
  <si>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ประมาณการหนี้สินผลประโยชน์พนักงานจ่าย</t>
  </si>
  <si>
    <t>เงินสดสุทธิได้มาจากกิจกรรมดำเนินงาน</t>
  </si>
  <si>
    <t>ภาษีเงินได้จ่ายออก</t>
  </si>
  <si>
    <t>กระแสเงินสดสุทธิได้มาจากกิจกรรมดำเนินงาน</t>
  </si>
  <si>
    <t>กระแสเงินสดจากกิจกรรมลงทุน</t>
  </si>
  <si>
    <t>เงินให้กู้ยืมระยะสั้นแก่บริษัทย่อยลดลง</t>
  </si>
  <si>
    <t>เงินให้กู้ยืมระยะสั้นแก่กิจการอื่นลดลง</t>
  </si>
  <si>
    <t>เงินให้กู้ยืมระยะยาวแก่บริษัทย่อยเพิ่มขึ้น</t>
  </si>
  <si>
    <t>เงินฝากธนาคารที่มีภาระค้ำประกันเพิ่มขึ้น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</si>
  <si>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</si>
  <si>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</si>
  <si>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เงินสดรับจากการขายที่ดิน อาคาร และอุปกรณ์</t>
  </si>
  <si>
    <t>ต้นทุนการพัฒนาสวนยางเพิ่มขึ้น</t>
  </si>
  <si>
    <t>กระแสเงินสดสุทธิใช้ไปในกิจกรรมลงทุน</t>
  </si>
  <si>
    <t>กระแสเงินสดจากกิจกรรมจัดหาเงิน</t>
  </si>
  <si>
    <t>เงินเบิกเกินบัญชีธนาคารและเงินกู้ยืมระยะสั้นจาก</t>
  </si>
  <si>
    <t xml:space="preserve">   สถาบันการเงินเพิ่มขึ้น (ลดลง)</t>
  </si>
  <si>
    <t>เงินสดจ่ายชำระหนี้สินตามสัญญาเช่า</t>
  </si>
  <si>
    <t>เงินสดจ่ายเพื่อชำระเงินกู้ยืมระยะยาวจากสถาบันการเงิน</t>
  </si>
  <si>
    <t>เงินสดรับจากสินทรัพย์ขายและเช่ากลับคืน</t>
  </si>
  <si>
    <t>ดอกเบี้ยจ่าย</t>
  </si>
  <si>
    <t>ต้นทุนทางการเงินอื่น</t>
  </si>
  <si>
    <t>กระแสเงินสดสุทธิใช้ไปในกิจกรรมจัดหาเงิน</t>
  </si>
  <si>
    <t>เงินสดและรายการเทียบเท่าเงินสดลดลงสุทธิ</t>
  </si>
  <si>
    <t xml:space="preserve">   ก่อนผลกระทบของอัตราแลกเปลี่ยน</t>
  </si>
  <si>
    <t>ผลกระทบจากอัตราแลกเปลี่ยนที่มีต่อเงินสดและรายการเทียบเท่าเงินสด</t>
  </si>
  <si>
    <t>เงินสดและรายการเทียบเท่าเงินสด ณ วันที่ 1 มกราคม</t>
  </si>
  <si>
    <t>ข้อมูลเพิ่มเติมสำหรับงบกระแสเงินสด</t>
  </si>
  <si>
    <t>รายการที่ไม่ใช่เงินสด</t>
  </si>
  <si>
    <t xml:space="preserve">   ที่ดิน อาคารและอุปกรณ์ที่ซื้อระหว่างงวด มีรายละเอียดดังนี้</t>
  </si>
  <si>
    <t xml:space="preserve">   ยอดรวมที่ดิน อาคารและอุปกรณ์ที่ซื้อในระหว่างงวด</t>
  </si>
  <si>
    <r>
      <t xml:space="preserve">   </t>
    </r>
    <r>
      <rPr>
        <i/>
        <sz val="15"/>
        <rFont val="Angsana New"/>
        <family val="1"/>
      </rPr>
      <t>บวก</t>
    </r>
    <r>
      <rPr>
        <sz val="15"/>
        <rFont val="Angsana New"/>
        <family val="1"/>
      </rPr>
      <t xml:space="preserve"> จ่ายชำระเจ้าหนี้ค่าซื้อที่ดิน อาคารและอุปกรณ์</t>
    </r>
  </si>
  <si>
    <r>
      <t xml:space="preserve">   </t>
    </r>
    <r>
      <rPr>
        <i/>
        <sz val="15"/>
        <rFont val="Angsana New"/>
        <family val="1"/>
      </rPr>
      <t>หัก</t>
    </r>
    <r>
      <rPr>
        <sz val="15"/>
        <rFont val="Angsana New"/>
        <family val="1"/>
      </rPr>
      <t xml:space="preserve"> เจ้าหนี้ค่าซื้อที่ดิน อาคารและอุปกรณ์</t>
    </r>
  </si>
  <si>
    <t xml:space="preserve">   เงินสดจ่ายเพื่อซื้อที่ดิน อาคารและอุปกรณ์</t>
  </si>
  <si>
    <t>โอนไปสำรองตามกฎหมาย</t>
  </si>
  <si>
    <t>หุ้นกู้แปลงสภาพ</t>
  </si>
  <si>
    <t>กำไรจากตราสารอนุพันธ์</t>
  </si>
  <si>
    <t>ส่วนแบ่งขาดทุนของเงินลงทุนในบริษัทร่วม</t>
  </si>
  <si>
    <r>
      <t xml:space="preserve">   </t>
    </r>
    <r>
      <rPr>
        <i/>
        <sz val="15"/>
        <rFont val="Angsana New"/>
        <family val="1"/>
      </rPr>
      <t>หัก</t>
    </r>
    <r>
      <rPr>
        <sz val="15"/>
        <rFont val="Angsana New"/>
        <family val="1"/>
      </rPr>
      <t xml:space="preserve"> สินทรัพย์ภายใต้หนี้สินตามสัญญาเช่าเพิ่มขึ้น</t>
    </r>
  </si>
  <si>
    <t>ส่วนเกินมูลค่าหุ้นสามัญ</t>
  </si>
  <si>
    <t>มูลค่าหุ้นสามัญ</t>
  </si>
  <si>
    <t>เงินสดรับจากการออกหุ้นกู้แปลงสภาพ - สุทธิ</t>
  </si>
  <si>
    <t>30 กันยายน</t>
  </si>
  <si>
    <t>สำหรับงวดเก้าเดือนสิ้นสุดวันที่</t>
  </si>
  <si>
    <t>สำหรับงวดเก้าเดือนสิ้นสุดวันที่ 30 กันยายน 2567</t>
  </si>
  <si>
    <t>ยอดคงเหลือ ณ วันที่ 30 กันยายน 2567</t>
  </si>
  <si>
    <t>ยอดคงเหลือ ณ วันที่ 30 กันยายน 2568</t>
  </si>
  <si>
    <t>สำหรับงวดเก้าเดือนสิ้นสุดวันที่ 30 กันยายน 2568</t>
  </si>
  <si>
    <t>เงินสดและรายการเทียบเท่าเงินสด ณ วันที่ 30 กันยายน</t>
  </si>
  <si>
    <t>เงินปันผลรับ</t>
  </si>
  <si>
    <t>เงินสดจ่ายเพื่อซื้อส่วนได้เสียในบริษัทย่อย</t>
  </si>
  <si>
    <t>ME68KZYVBWFNAXRRBKAQNFYH77099PP1FMDTKM2FJDDTTTQA0T7G</t>
  </si>
  <si>
    <t>Author</t>
  </si>
  <si>
    <t>Create</t>
  </si>
  <si>
    <t>3b03a365-9fcd-4e61-a357-fbf26ffceadc</t>
  </si>
  <si>
    <t>{"id":"3b03a365-9fcd-4e61-a357-fbf26ffceadc","type":1,"name":"workbookId","value":"4038f5bf-d951-4235-9af6-cd2bc369f6e0"}</t>
  </si>
  <si>
    <t>6cb89370-2b80-4c7a-bf19-04a0b5b2b66d</t>
  </si>
  <si>
    <t>{"id":"6cb89370-2b80-4c7a-bf19-04a0b5b2b66d","type":0,"name":"dataSnipperSheetDeleted","value":"false"}</t>
  </si>
  <si>
    <t>ee74c738-54ad-4bca-8774-09f0dfee6f16</t>
  </si>
  <si>
    <t>{"id":"ee74c738-54ad-4bca-8774-09f0dfee6f16","type":0,"name":"embed-documents","value":"false"}</t>
  </si>
  <si>
    <t>4ecf9928-c04e-4546-bef5-d01fa1b53153</t>
  </si>
  <si>
    <t>{"id":"4ecf9928-c04e-4546-bef5-d01fa1b53153","type":0,"name":"table-snip-suggestions","value":"true"}</t>
  </si>
  <si>
    <t>1371c8ca-c2d2-4b2b-b532-e8e0514a95a6</t>
  </si>
  <si>
    <t>{"id":"1371c8ca-c2d2-4b2b-b532-e8e0514a95a6","type":1,"name":"migratedFssProjectId","value":""}</t>
  </si>
  <si>
    <t>ขาดทุนจากตราสารอนุพันธ์</t>
  </si>
  <si>
    <t>Q0JVDG5NFJP0XMM3TQEFM3E71GE4F4R1ND42YGNZH8JDS1WCY540</t>
  </si>
  <si>
    <t>Watcharapol, Sawangarom</t>
  </si>
  <si>
    <t>6DSBVXE2AVFGB2RTR6PSG4JNCZP1DWM81YK5CNQ55VBJK0GR3BKG</t>
  </si>
  <si>
    <t>Patcharaporn, Wongjirasakul</t>
  </si>
  <si>
    <t>A2M1XHBH5TBQFXBX9GT886F2G2J2CMSQGPY8JFAKRHDNPV8XJP9G</t>
  </si>
  <si>
    <t>KPMG</t>
  </si>
  <si>
    <t>ใบสำคัญแสดงสิทธิ</t>
  </si>
  <si>
    <t>เงินให้กู้ยืมระยะยาวแก่กิจการอื่น</t>
  </si>
  <si>
    <t>เงินให้กู้ยืมระยะยาวแก่กิจการอื่นเพิ่มขึ้น</t>
  </si>
  <si>
    <t>35GP5644MQM5VV2NHSGVAK0M392PVTQFGBCGER16V4N71V0C2A8G</t>
  </si>
  <si>
    <t>Jaturapithporn, Siwakorn</t>
  </si>
  <si>
    <t>ค่าใช้จ่ายภาษีเงินได้</t>
  </si>
  <si>
    <t>ส่วนแบ่งกำไรของเงินลงทุนในบริษัทร่วม</t>
  </si>
  <si>
    <t xml:space="preserve">     ใบสำคัญแสดงสิทธิที่จะซื้อหุ้น</t>
  </si>
  <si>
    <t>ที่จะซื้อหุ้น</t>
  </si>
  <si>
    <t>6, 9</t>
  </si>
  <si>
    <r>
      <t xml:space="preserve">กำไร (ขาดทุน) ต่อหุ้นขั้นพื้นฐานและปรับลด </t>
    </r>
    <r>
      <rPr>
        <b/>
        <i/>
        <sz val="15"/>
        <rFont val="Angsana New"/>
        <family val="1"/>
      </rPr>
      <t>(บาท)</t>
    </r>
  </si>
  <si>
    <t>ใบสำคัญแสดงสิทธิที่จะซื้อหุ้น</t>
  </si>
  <si>
    <r>
      <rPr>
        <b/>
        <sz val="15"/>
        <rFont val="Angsana New"/>
        <family val="1"/>
      </rPr>
      <t>กำไร (ขาดทุน) ต่อหุ้นขั้นพื้นฐานและปรับลด</t>
    </r>
    <r>
      <rPr>
        <b/>
        <i/>
        <sz val="15"/>
        <rFont val="Angsana New"/>
        <family val="1"/>
      </rPr>
      <t xml:space="preserve"> (บาท)</t>
    </r>
  </si>
  <si>
    <t xml:space="preserve">    เงินทุนที่ได้รับจากผู้ถือหุ้น</t>
  </si>
  <si>
    <t xml:space="preserve">    รวมเงินทุนที่ได้รับจากผู้ถือหุ้น</t>
  </si>
  <si>
    <t>ขาดทุนจากการปรับมูลค่ายุติธรรม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</si>
</sst>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_(* #,##0_);_(* \(#,##0\);_(* &quot;-&quot;??_);_(@_)"/>
    <numFmt numFmtId="167" formatCode="0.00_)"/>
    <numFmt numFmtId="168" formatCode="_(* #,##0.000_);_(* \(#,##0.000\);_(* &quot;-&quot;_);_(@_)"/>
    <numFmt numFmtId="169" formatCode="#,##0.00;\(#,##0.00\);\-\ \ "/>
    <numFmt numFmtId="170" formatCode="_(* #,##0.00_);_(* \(#,##0.00\);_(* &quot;-&quot;_);_(@_)"/>
    <numFmt numFmtId="171" formatCode="_(* #,##0.000000000000_);_(* \(#,##0.000000000000\);_(* &quot;-&quot;??_);_(@_)"/>
    <numFmt numFmtId="172" formatCode="_(* #,##0_);_(* \(#,##0\);_(* &quot;-&quot;???_);_(@_)"/>
  </numFmts>
  <fonts count="32">
    <font>
      <sz val="15"/>
      <name val="Angsan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ngsana New"/>
      <family val="1"/>
    </font>
    <font>
      <sz val="14"/>
      <name val="Cordia New"/>
      <family val="2"/>
    </font>
    <font>
      <sz val="13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i/>
      <sz val="16"/>
      <name val="Angsana New"/>
      <family val="1"/>
    </font>
    <font>
      <i/>
      <sz val="13"/>
      <name val="Angsana New"/>
      <family val="1"/>
    </font>
    <font>
      <sz val="15"/>
      <name val="Angsana New"/>
      <family val="1"/>
    </font>
    <font>
      <i/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sz val="11"/>
      <name val="Times New Roman"/>
      <family val="1"/>
    </font>
    <font>
      <sz val="14"/>
      <name val="Cordia New"/>
      <family val="2"/>
    </font>
    <font>
      <b/>
      <i/>
      <sz val="16"/>
      <name val="Helv"/>
    </font>
    <font>
      <sz val="15"/>
      <name val="Angsana New"/>
      <family val="1"/>
    </font>
    <font>
      <sz val="10"/>
      <name val="Arial"/>
      <family val="2"/>
    </font>
    <font>
      <i/>
      <sz val="14"/>
      <name val="Angsana New"/>
      <family val="1"/>
    </font>
    <font>
      <b/>
      <sz val="14"/>
      <name val="Angsana New"/>
      <family val="1"/>
    </font>
    <font>
      <b/>
      <i/>
      <sz val="14"/>
      <name val="Angsana New"/>
      <family val="1"/>
    </font>
    <font>
      <sz val="11"/>
      <color theme="1"/>
      <name val="Tahoma"/>
      <family val="2"/>
      <charset val="222"/>
    </font>
    <font>
      <sz val="11"/>
      <color indexed="8"/>
      <name val="Tahoma"/>
      <family val="2"/>
      <charset val="222"/>
    </font>
    <font>
      <b/>
      <sz val="15"/>
      <name val="Angsana New"/>
      <family val="1"/>
      <charset val="222"/>
    </font>
    <font>
      <sz val="14"/>
      <name val="Angsana New"/>
      <family val="1"/>
      <charset val="222"/>
    </font>
    <font>
      <i/>
      <sz val="15"/>
      <name val="Angsana New"/>
      <family val="1"/>
      <charset val="222"/>
    </font>
    <font>
      <sz val="15"/>
      <name val="Angsana New"/>
      <family val="1"/>
      <charset val="222"/>
    </font>
    <font>
      <sz val="11"/>
      <color indexed="8"/>
      <name val="Tahoma"/>
      <family val="2"/>
    </font>
    <font>
      <sz val="16"/>
      <name val="Angsana New"/>
      <family val="1"/>
      <charset val="222"/>
    </font>
    <font>
      <i/>
      <sz val="14"/>
      <name val="Angsana New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5">
    <xf numFmtId="0" fontId="0" fillId="0" borderId="0"/>
    <xf numFmtId="43" fontId="4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7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" fillId="0" borderId="0"/>
    <xf numFmtId="169" fontId="5" fillId="0" borderId="0" applyFont="0" applyFill="0" applyBorder="0" applyAlignment="0" applyProtection="0"/>
    <xf numFmtId="0" fontId="11" fillId="0" borderId="0"/>
    <xf numFmtId="43" fontId="4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9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23" fillId="0" borderId="0"/>
    <xf numFmtId="164" fontId="24" fillId="0" borderId="0" applyFont="0" applyFill="0" applyBorder="0" applyAlignment="0" applyProtection="0"/>
    <xf numFmtId="0" fontId="5" fillId="0" borderId="0"/>
    <xf numFmtId="169" fontId="5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91">
    <xf numFmtId="0" fontId="0" fillId="0" borderId="0" xfId="0"/>
    <xf numFmtId="41" fontId="11" fillId="0" borderId="0" xfId="1" applyNumberFormat="1" applyFont="1" applyFill="1" applyBorder="1" applyAlignment="1" applyProtection="1">
      <alignment horizontal="right" vertical="center"/>
      <protection locked="0"/>
    </xf>
    <xf numFmtId="41" fontId="21" fillId="0" borderId="0" xfId="1" applyNumberFormat="1" applyFont="1" applyFill="1" applyBorder="1" applyAlignment="1" applyProtection="1">
      <alignment horizontal="right" vertical="center"/>
      <protection locked="0"/>
    </xf>
    <xf numFmtId="41" fontId="4" fillId="0" borderId="0" xfId="1" applyNumberFormat="1" applyFont="1" applyFill="1" applyBorder="1" applyAlignment="1" applyProtection="1">
      <alignment horizontal="right" vertical="center"/>
      <protection locked="0"/>
    </xf>
    <xf numFmtId="171" fontId="21" fillId="0" borderId="0" xfId="1" applyNumberFormat="1" applyFont="1" applyFill="1" applyBorder="1" applyAlignment="1" applyProtection="1">
      <alignment horizontal="right" vertical="center"/>
      <protection locked="0"/>
    </xf>
    <xf numFmtId="43" fontId="21" fillId="0" borderId="0" xfId="1" applyFont="1" applyFill="1" applyBorder="1" applyAlignment="1" applyProtection="1">
      <alignment horizontal="right" vertical="center"/>
      <protection locked="0"/>
    </xf>
    <xf numFmtId="166" fontId="4" fillId="0" borderId="0" xfId="1" applyNumberFormat="1" applyFont="1" applyFill="1" applyBorder="1" applyAlignment="1" applyProtection="1">
      <alignment horizontal="right" vertical="center"/>
      <protection locked="0"/>
    </xf>
    <xf numFmtId="166" fontId="21" fillId="0" borderId="0" xfId="1" applyNumberFormat="1" applyFont="1" applyFill="1" applyBorder="1" applyAlignment="1" applyProtection="1">
      <alignment horizontal="right" vertical="center"/>
      <protection locked="0"/>
    </xf>
    <xf numFmtId="166" fontId="4" fillId="0" borderId="0" xfId="1" applyNumberFormat="1" applyFont="1" applyFill="1" applyBorder="1" applyAlignment="1" applyProtection="1">
      <alignment vertical="center"/>
      <protection locked="0"/>
    </xf>
    <xf numFmtId="166" fontId="4" fillId="0" borderId="3" xfId="1" applyNumberFormat="1" applyFont="1" applyFill="1" applyBorder="1" applyAlignment="1" applyProtection="1">
      <alignment horizontal="right" vertical="center"/>
      <protection locked="0"/>
    </xf>
    <xf numFmtId="166" fontId="4" fillId="0" borderId="0" xfId="1" applyNumberFormat="1" applyFont="1" applyFill="1" applyBorder="1" applyAlignment="1" applyProtection="1">
      <alignment horizontal="center" vertical="center"/>
      <protection locked="0"/>
    </xf>
    <xf numFmtId="166" fontId="4" fillId="0" borderId="0" xfId="1" applyNumberFormat="1" applyFont="1" applyFill="1" applyAlignment="1" applyProtection="1">
      <alignment horizontal="right" vertical="center"/>
      <protection locked="0"/>
    </xf>
    <xf numFmtId="166" fontId="26" fillId="0" borderId="0" xfId="1" applyNumberFormat="1" applyFont="1" applyFill="1" applyAlignment="1" applyProtection="1">
      <alignment horizontal="right" vertical="center"/>
      <protection locked="0"/>
    </xf>
    <xf numFmtId="166" fontId="26" fillId="0" borderId="3" xfId="1" applyNumberFormat="1" applyFont="1" applyFill="1" applyBorder="1" applyAlignment="1" applyProtection="1">
      <alignment horizontal="right" vertical="center"/>
      <protection locked="0"/>
    </xf>
    <xf numFmtId="166" fontId="6" fillId="0" borderId="0" xfId="1" applyNumberFormat="1" applyFont="1" applyFill="1" applyAlignment="1" applyProtection="1">
      <alignment horizontal="right" vertical="center"/>
      <protection locked="0"/>
    </xf>
    <xf numFmtId="166" fontId="11" fillId="0" borderId="0" xfId="1" applyNumberFormat="1" applyFont="1" applyFill="1" applyAlignment="1" applyProtection="1">
      <alignment horizontal="right" vertical="center"/>
      <protection locked="0"/>
    </xf>
    <xf numFmtId="166" fontId="11" fillId="0" borderId="0" xfId="1" applyNumberFormat="1" applyFont="1" applyFill="1" applyBorder="1" applyAlignment="1" applyProtection="1">
      <alignment horizontal="right" vertical="center"/>
      <protection locked="0"/>
    </xf>
    <xf numFmtId="43" fontId="11" fillId="0" borderId="0" xfId="1" applyFont="1" applyFill="1" applyAlignment="1" applyProtection="1">
      <alignment vertical="center"/>
      <protection locked="0"/>
    </xf>
    <xf numFmtId="41" fontId="13" fillId="0" borderId="0" xfId="1" applyNumberFormat="1" applyFont="1" applyFill="1" applyBorder="1" applyAlignment="1" applyProtection="1">
      <alignment horizontal="right" vertical="center"/>
      <protection locked="0"/>
    </xf>
    <xf numFmtId="166" fontId="13" fillId="0" borderId="0" xfId="1" applyNumberFormat="1" applyFont="1" applyFill="1" applyBorder="1" applyAlignment="1" applyProtection="1">
      <alignment horizontal="right" vertical="center"/>
      <protection locked="0"/>
    </xf>
    <xf numFmtId="166" fontId="11" fillId="0" borderId="0" xfId="55" applyNumberFormat="1" applyFont="1" applyFill="1" applyBorder="1" applyAlignment="1" applyProtection="1">
      <alignment horizontal="right" vertical="center"/>
      <protection locked="0"/>
    </xf>
    <xf numFmtId="166" fontId="0" fillId="0" borderId="0" xfId="1" applyNumberFormat="1" applyFont="1" applyFill="1" applyAlignment="1" applyProtection="1">
      <alignment horizontal="right" vertical="center"/>
      <protection locked="0"/>
    </xf>
    <xf numFmtId="166" fontId="0" fillId="0" borderId="0" xfId="1" applyNumberFormat="1" applyFont="1" applyFill="1" applyBorder="1" applyAlignment="1" applyProtection="1">
      <alignment horizontal="right" vertical="center"/>
      <protection locked="0"/>
    </xf>
    <xf numFmtId="41" fontId="0" fillId="0" borderId="0" xfId="1" applyNumberFormat="1" applyFont="1" applyFill="1" applyAlignment="1" applyProtection="1">
      <alignment horizontal="right" vertical="center"/>
      <protection locked="0"/>
    </xf>
    <xf numFmtId="166" fontId="11" fillId="0" borderId="3" xfId="1" applyNumberFormat="1" applyFont="1" applyFill="1" applyBorder="1" applyAlignment="1" applyProtection="1">
      <alignment horizontal="right" vertical="center"/>
      <protection locked="0"/>
    </xf>
    <xf numFmtId="166" fontId="13" fillId="0" borderId="0" xfId="55" applyNumberFormat="1" applyFont="1" applyFill="1" applyBorder="1" applyAlignment="1" applyProtection="1">
      <alignment horizontal="right" vertical="center"/>
      <protection locked="0"/>
    </xf>
    <xf numFmtId="166" fontId="11" fillId="0" borderId="0" xfId="3" applyNumberFormat="1" applyFont="1" applyFill="1" applyBorder="1" applyAlignment="1" applyProtection="1">
      <alignment horizontal="right" vertical="center"/>
      <protection locked="0"/>
    </xf>
    <xf numFmtId="166" fontId="13" fillId="0" borderId="0" xfId="3" applyNumberFormat="1" applyFont="1" applyFill="1" applyBorder="1" applyAlignment="1" applyProtection="1">
      <alignment horizontal="right" vertical="center"/>
      <protection locked="0"/>
    </xf>
    <xf numFmtId="166" fontId="11" fillId="0" borderId="3" xfId="62" applyNumberFormat="1" applyFont="1" applyFill="1" applyBorder="1" applyAlignment="1" applyProtection="1">
      <alignment horizontal="right" vertical="center"/>
      <protection locked="0"/>
    </xf>
    <xf numFmtId="166" fontId="13" fillId="0" borderId="0" xfId="3" applyNumberFormat="1" applyFont="1" applyFill="1" applyAlignment="1" applyProtection="1">
      <alignment horizontal="right" vertical="center"/>
      <protection locked="0"/>
    </xf>
    <xf numFmtId="166" fontId="13" fillId="0" borderId="0" xfId="4" applyNumberFormat="1" applyFont="1" applyFill="1" applyAlignment="1" applyProtection="1">
      <alignment horizontal="right" vertical="center"/>
      <protection locked="0"/>
    </xf>
    <xf numFmtId="43" fontId="11" fillId="0" borderId="0" xfId="1" applyFont="1" applyFill="1" applyBorder="1" applyAlignment="1" applyProtection="1">
      <alignment horizontal="right" vertical="center"/>
      <protection locked="0"/>
    </xf>
    <xf numFmtId="43" fontId="11" fillId="0" borderId="0" xfId="1" applyFont="1" applyFill="1" applyAlignment="1" applyProtection="1">
      <alignment horizontal="right" vertical="center"/>
      <protection locked="0"/>
    </xf>
    <xf numFmtId="41" fontId="13" fillId="0" borderId="0" xfId="1" applyNumberFormat="1" applyFont="1" applyFill="1" applyAlignment="1" applyProtection="1">
      <alignment horizontal="right" vertical="center"/>
      <protection locked="0"/>
    </xf>
    <xf numFmtId="170" fontId="13" fillId="0" borderId="0" xfId="55" applyNumberFormat="1" applyFont="1" applyFill="1" applyBorder="1" applyAlignment="1" applyProtection="1">
      <alignment horizontal="right" vertical="center"/>
      <protection locked="0"/>
    </xf>
    <xf numFmtId="9" fontId="13" fillId="0" borderId="0" xfId="55" applyFont="1" applyFill="1" applyBorder="1" applyAlignment="1" applyProtection="1">
      <alignment horizontal="right" vertical="center"/>
      <protection locked="0"/>
    </xf>
    <xf numFmtId="41" fontId="13" fillId="0" borderId="0" xfId="55" applyNumberFormat="1" applyFont="1" applyFill="1" applyBorder="1" applyAlignment="1" applyProtection="1">
      <alignment horizontal="right" vertical="center"/>
      <protection locked="0"/>
    </xf>
    <xf numFmtId="166" fontId="21" fillId="0" borderId="1" xfId="1" applyNumberFormat="1" applyFont="1" applyFill="1" applyBorder="1" applyAlignment="1" applyProtection="1">
      <alignment horizontal="right" vertical="center"/>
    </xf>
    <xf numFmtId="166" fontId="13" fillId="0" borderId="3" xfId="3" applyNumberFormat="1" applyFont="1" applyFill="1" applyBorder="1" applyAlignment="1" applyProtection="1">
      <alignment horizontal="right" vertical="center"/>
    </xf>
    <xf numFmtId="166" fontId="13" fillId="0" borderId="2" xfId="1" applyNumberFormat="1" applyFont="1" applyFill="1" applyBorder="1" applyAlignment="1" applyProtection="1">
      <alignment horizontal="right" vertical="center"/>
    </xf>
    <xf numFmtId="166" fontId="13" fillId="0" borderId="2" xfId="3" applyNumberFormat="1" applyFont="1" applyFill="1" applyBorder="1" applyAlignment="1" applyProtection="1">
      <alignment horizontal="right" vertical="center"/>
    </xf>
    <xf numFmtId="41" fontId="8" fillId="0" borderId="0" xfId="1" applyNumberFormat="1" applyFont="1" applyFill="1" applyBorder="1" applyAlignment="1" applyProtection="1">
      <alignment vertical="center"/>
      <protection locked="0"/>
    </xf>
    <xf numFmtId="41" fontId="13" fillId="0" borderId="0" xfId="6" applyNumberFormat="1" applyFont="1" applyFill="1" applyBorder="1" applyAlignment="1" applyProtection="1">
      <alignment horizontal="right" vertical="center"/>
      <protection locked="0"/>
    </xf>
    <xf numFmtId="41" fontId="13" fillId="0" borderId="0" xfId="6" applyNumberFormat="1" applyFont="1" applyFill="1" applyBorder="1" applyAlignment="1" applyProtection="1">
      <alignment vertical="center"/>
      <protection locked="0"/>
    </xf>
    <xf numFmtId="172" fontId="11" fillId="0" borderId="0" xfId="6" applyNumberFormat="1" applyFont="1" applyFill="1" applyBorder="1" applyAlignment="1" applyProtection="1">
      <alignment horizontal="right" vertical="center"/>
      <protection locked="0"/>
    </xf>
    <xf numFmtId="41" fontId="11" fillId="0" borderId="0" xfId="6" applyNumberFormat="1" applyFont="1" applyFill="1" applyBorder="1" applyAlignment="1" applyProtection="1">
      <alignment horizontal="right" vertical="center"/>
      <protection locked="0"/>
    </xf>
    <xf numFmtId="41" fontId="11" fillId="0" borderId="0" xfId="6" applyNumberFormat="1" applyFont="1" applyFill="1" applyAlignment="1" applyProtection="1">
      <alignment horizontal="center" vertical="center"/>
      <protection locked="0"/>
    </xf>
    <xf numFmtId="41" fontId="11" fillId="0" borderId="0" xfId="6" applyNumberFormat="1" applyFont="1" applyFill="1" applyAlignment="1" applyProtection="1">
      <alignment horizontal="right" vertical="center"/>
      <protection locked="0"/>
    </xf>
    <xf numFmtId="172" fontId="13" fillId="0" borderId="1" xfId="6" applyNumberFormat="1" applyFont="1" applyFill="1" applyBorder="1" applyAlignment="1" applyProtection="1">
      <alignment horizontal="right" vertical="center"/>
      <protection locked="0"/>
    </xf>
    <xf numFmtId="172" fontId="13" fillId="0" borderId="0" xfId="6" applyNumberFormat="1" applyFont="1" applyFill="1" applyBorder="1" applyAlignment="1" applyProtection="1">
      <alignment horizontal="right" vertical="center"/>
      <protection locked="0"/>
    </xf>
    <xf numFmtId="41" fontId="11" fillId="0" borderId="0" xfId="6" applyNumberFormat="1" applyFont="1" applyFill="1" applyBorder="1" applyAlignment="1" applyProtection="1">
      <alignment horizontal="center" vertical="center"/>
      <protection locked="0"/>
    </xf>
    <xf numFmtId="41" fontId="11" fillId="0" borderId="0" xfId="1" applyNumberFormat="1" applyFont="1" applyFill="1" applyBorder="1" applyAlignment="1" applyProtection="1">
      <alignment vertical="center"/>
      <protection locked="0"/>
    </xf>
    <xf numFmtId="41" fontId="25" fillId="0" borderId="0" xfId="6" applyNumberFormat="1" applyFont="1" applyFill="1" applyAlignment="1" applyProtection="1">
      <alignment horizontal="right" vertical="center"/>
      <protection locked="0"/>
    </xf>
    <xf numFmtId="172" fontId="13" fillId="0" borderId="1" xfId="6" applyNumberFormat="1" applyFont="1" applyFill="1" applyBorder="1" applyAlignment="1" applyProtection="1">
      <alignment horizontal="right" vertical="center"/>
    </xf>
    <xf numFmtId="172" fontId="11" fillId="0" borderId="0" xfId="6" applyNumberFormat="1" applyFont="1" applyFill="1" applyBorder="1" applyAlignment="1" applyProtection="1">
      <alignment horizontal="right" vertical="center"/>
    </xf>
    <xf numFmtId="172" fontId="13" fillId="0" borderId="0" xfId="6" applyNumberFormat="1" applyFont="1" applyFill="1" applyBorder="1" applyAlignment="1" applyProtection="1">
      <alignment horizontal="right" vertical="center"/>
    </xf>
    <xf numFmtId="43" fontId="11" fillId="0" borderId="0" xfId="1" applyFont="1" applyFill="1" applyBorder="1" applyAlignment="1" applyProtection="1">
      <protection locked="0"/>
    </xf>
    <xf numFmtId="166" fontId="13" fillId="0" borderId="0" xfId="1" applyNumberFormat="1" applyFont="1" applyFill="1" applyBorder="1" applyAlignment="1" applyProtection="1">
      <alignment horizontal="right"/>
      <protection locked="0"/>
    </xf>
    <xf numFmtId="166" fontId="13" fillId="0" borderId="0" xfId="1" applyNumberFormat="1" applyFont="1" applyFill="1" applyBorder="1" applyAlignment="1" applyProtection="1">
      <protection locked="0"/>
    </xf>
    <xf numFmtId="166" fontId="13" fillId="0" borderId="0" xfId="70" applyNumberFormat="1" applyFont="1" applyFill="1" applyAlignment="1" applyProtection="1">
      <alignment horizontal="right" vertical="center"/>
      <protection locked="0"/>
    </xf>
    <xf numFmtId="166" fontId="13" fillId="0" borderId="0" xfId="70" applyNumberFormat="1" applyFont="1" applyFill="1" applyBorder="1" applyAlignment="1" applyProtection="1">
      <alignment horizontal="right" vertical="center"/>
      <protection locked="0"/>
    </xf>
    <xf numFmtId="166" fontId="13" fillId="0" borderId="0" xfId="70" applyNumberFormat="1" applyFont="1" applyFill="1" applyBorder="1" applyAlignment="1" applyProtection="1">
      <alignment vertical="center"/>
      <protection locked="0"/>
    </xf>
    <xf numFmtId="166" fontId="11" fillId="0" borderId="0" xfId="70" applyNumberFormat="1" applyFont="1" applyFill="1" applyAlignment="1" applyProtection="1">
      <alignment horizontal="right" vertical="center"/>
      <protection locked="0"/>
    </xf>
    <xf numFmtId="166" fontId="11" fillId="0" borderId="0" xfId="70" applyNumberFormat="1" applyFont="1" applyFill="1" applyBorder="1" applyAlignment="1" applyProtection="1">
      <alignment horizontal="right" vertical="center"/>
      <protection locked="0"/>
    </xf>
    <xf numFmtId="166" fontId="28" fillId="0" borderId="0" xfId="70" applyNumberFormat="1" applyFont="1" applyFill="1" applyAlignment="1" applyProtection="1">
      <alignment horizontal="right" vertical="center"/>
      <protection locked="0"/>
    </xf>
    <xf numFmtId="166" fontId="13" fillId="0" borderId="1" xfId="70" applyNumberFormat="1" applyFont="1" applyFill="1" applyBorder="1" applyAlignment="1" applyProtection="1">
      <alignment horizontal="right" vertical="center"/>
      <protection locked="0"/>
    </xf>
    <xf numFmtId="166" fontId="11" fillId="0" borderId="0" xfId="1" applyNumberFormat="1" applyFont="1" applyFill="1" applyAlignment="1" applyProtection="1">
      <alignment horizontal="center"/>
      <protection locked="0"/>
    </xf>
    <xf numFmtId="166" fontId="11" fillId="0" borderId="0" xfId="1" applyNumberFormat="1" applyFont="1" applyFill="1" applyBorder="1" applyAlignment="1" applyProtection="1">
      <alignment horizontal="right"/>
      <protection locked="0"/>
    </xf>
    <xf numFmtId="166" fontId="11" fillId="0" borderId="0" xfId="1" applyNumberFormat="1" applyFont="1" applyFill="1" applyBorder="1" applyAlignment="1" applyProtection="1">
      <alignment horizontal="center"/>
      <protection locked="0"/>
    </xf>
    <xf numFmtId="166" fontId="25" fillId="0" borderId="0" xfId="1" applyNumberFormat="1" applyFont="1" applyFill="1" applyAlignment="1" applyProtection="1">
      <alignment horizontal="right"/>
      <protection locked="0"/>
    </xf>
    <xf numFmtId="166" fontId="0" fillId="0" borderId="0" xfId="70" applyNumberFormat="1" applyFont="1" applyFill="1" applyAlignment="1" applyProtection="1">
      <alignment horizontal="right" vertical="center"/>
      <protection locked="0"/>
    </xf>
    <xf numFmtId="166" fontId="13" fillId="0" borderId="0" xfId="1" applyNumberFormat="1" applyFont="1" applyFill="1" applyBorder="1" applyAlignment="1" applyProtection="1">
      <alignment horizontal="center"/>
      <protection locked="0"/>
    </xf>
    <xf numFmtId="166" fontId="11" fillId="0" borderId="0" xfId="1" applyNumberFormat="1" applyFont="1" applyFill="1" applyAlignment="1" applyProtection="1">
      <alignment horizontal="right"/>
      <protection locked="0"/>
    </xf>
    <xf numFmtId="166" fontId="11" fillId="0" borderId="0" xfId="1" applyNumberFormat="1" applyFont="1" applyFill="1" applyBorder="1" applyAlignment="1" applyProtection="1">
      <protection locked="0"/>
    </xf>
    <xf numFmtId="166" fontId="13" fillId="0" borderId="0" xfId="1" applyNumberFormat="1" applyFont="1" applyFill="1" applyAlignment="1" applyProtection="1">
      <alignment horizontal="right"/>
    </xf>
    <xf numFmtId="166" fontId="25" fillId="0" borderId="1" xfId="70" applyNumberFormat="1" applyFont="1" applyFill="1" applyBorder="1" applyAlignment="1" applyProtection="1">
      <alignment horizontal="right" vertical="center"/>
    </xf>
    <xf numFmtId="166" fontId="11" fillId="0" borderId="0" xfId="70" applyNumberFormat="1" applyFont="1" applyFill="1" applyAlignment="1" applyProtection="1">
      <alignment horizontal="right" vertical="center"/>
    </xf>
    <xf numFmtId="166" fontId="0" fillId="0" borderId="0" xfId="70" applyNumberFormat="1" applyFont="1" applyFill="1" applyAlignment="1" applyProtection="1">
      <alignment horizontal="right" vertical="center"/>
    </xf>
    <xf numFmtId="41" fontId="8" fillId="0" borderId="0" xfId="1" applyNumberFormat="1" applyFont="1" applyFill="1" applyAlignment="1" applyProtection="1">
      <alignment horizontal="right" vertical="center"/>
      <protection locked="0"/>
    </xf>
    <xf numFmtId="41" fontId="12" fillId="0" borderId="0" xfId="1" applyNumberFormat="1" applyFont="1" applyFill="1" applyBorder="1" applyAlignment="1" applyProtection="1">
      <alignment horizontal="center" vertical="center"/>
      <protection locked="0"/>
    </xf>
    <xf numFmtId="41" fontId="11" fillId="0" borderId="0" xfId="1" applyNumberFormat="1" applyFont="1" applyFill="1" applyAlignment="1" applyProtection="1">
      <alignment horizontal="right" vertical="center"/>
      <protection locked="0"/>
    </xf>
    <xf numFmtId="166" fontId="13" fillId="0" borderId="0" xfId="1" applyNumberFormat="1" applyFont="1" applyFill="1" applyAlignment="1" applyProtection="1">
      <alignment horizontal="right" vertical="center"/>
      <protection locked="0"/>
    </xf>
    <xf numFmtId="166" fontId="11" fillId="0" borderId="0" xfId="1" applyNumberFormat="1" applyFont="1" applyFill="1" applyAlignment="1" applyProtection="1">
      <alignment horizontal="center" vertical="center"/>
      <protection locked="0"/>
    </xf>
    <xf numFmtId="166" fontId="11" fillId="0" borderId="5" xfId="1" applyNumberFormat="1" applyFont="1" applyFill="1" applyBorder="1" applyAlignment="1" applyProtection="1">
      <alignment horizontal="right" vertical="center"/>
      <protection locked="0"/>
    </xf>
    <xf numFmtId="166" fontId="11" fillId="0" borderId="0" xfId="1" applyNumberFormat="1" applyFont="1" applyFill="1" applyAlignment="1" applyProtection="1">
      <alignment horizontal="right" vertical="center"/>
    </xf>
    <xf numFmtId="166" fontId="13" fillId="0" borderId="1" xfId="69" applyNumberFormat="1" applyFont="1" applyFill="1" applyBorder="1" applyAlignment="1" applyProtection="1">
      <alignment horizontal="right" vertical="center"/>
    </xf>
    <xf numFmtId="166" fontId="13" fillId="0" borderId="1" xfId="1" applyNumberFormat="1" applyFont="1" applyFill="1" applyBorder="1" applyAlignment="1" applyProtection="1">
      <alignment horizontal="right" vertical="center"/>
    </xf>
    <xf numFmtId="166" fontId="13" fillId="0" borderId="4" xfId="1" applyNumberFormat="1" applyFont="1" applyFill="1" applyBorder="1" applyAlignment="1" applyProtection="1">
      <alignment horizontal="right" vertical="center"/>
    </xf>
    <xf numFmtId="166" fontId="11" fillId="0" borderId="0" xfId="1" applyNumberFormat="1" applyFont="1" applyFill="1" applyAlignment="1" applyProtection="1">
      <alignment horizontal="right"/>
    </xf>
    <xf numFmtId="166" fontId="4" fillId="0" borderId="2" xfId="1" applyNumberFormat="1" applyFont="1" applyFill="1" applyBorder="1" applyAlignment="1" applyProtection="1">
      <alignment horizontal="right"/>
      <protection locked="0"/>
    </xf>
    <xf numFmtId="166" fontId="4" fillId="0" borderId="0" xfId="1" applyNumberFormat="1" applyFont="1" applyFill="1" applyBorder="1" applyAlignment="1" applyProtection="1">
      <alignment horizontal="right"/>
      <protection locked="0"/>
    </xf>
    <xf numFmtId="41" fontId="0" fillId="0" borderId="0" xfId="6" applyNumberFormat="1" applyFont="1" applyFill="1" applyAlignment="1" applyProtection="1">
      <alignment horizontal="right" vertical="center"/>
      <protection locked="0"/>
    </xf>
    <xf numFmtId="172" fontId="0" fillId="0" borderId="0" xfId="6" applyNumberFormat="1" applyFont="1" applyFill="1" applyAlignment="1" applyProtection="1">
      <alignment horizontal="right" vertical="center"/>
      <protection locked="0"/>
    </xf>
    <xf numFmtId="41" fontId="0" fillId="0" borderId="0" xfId="6" applyNumberFormat="1" applyFont="1" applyFill="1" applyAlignment="1" applyProtection="1">
      <alignment horizontal="center" vertical="center"/>
      <protection locked="0"/>
    </xf>
    <xf numFmtId="166" fontId="0" fillId="0" borderId="3" xfId="1" applyNumberFormat="1" applyFont="1" applyFill="1" applyBorder="1" applyAlignment="1" applyProtection="1">
      <alignment horizontal="right" vertical="center"/>
      <protection locked="0"/>
    </xf>
    <xf numFmtId="43" fontId="0" fillId="0" borderId="0" xfId="1" applyFont="1" applyFill="1" applyAlignment="1" applyProtection="1">
      <alignment vertical="center"/>
      <protection locked="0"/>
    </xf>
    <xf numFmtId="166" fontId="25" fillId="0" borderId="0" xfId="70" applyNumberFormat="1" applyFont="1" applyFill="1" applyAlignment="1" applyProtection="1">
      <alignment horizontal="right" vertical="center"/>
      <protection locked="0"/>
    </xf>
    <xf numFmtId="166" fontId="0" fillId="0" borderId="0" xfId="1" applyNumberFormat="1" applyFont="1" applyFill="1" applyAlignment="1" applyProtection="1">
      <alignment horizontal="center"/>
      <protection locked="0"/>
    </xf>
    <xf numFmtId="166" fontId="0" fillId="0" borderId="0" xfId="1" applyNumberFormat="1" applyFont="1" applyFill="1" applyAlignment="1" applyProtection="1">
      <alignment horizontal="right"/>
      <protection locked="0"/>
    </xf>
    <xf numFmtId="166" fontId="25" fillId="0" borderId="0" xfId="1" applyNumberFormat="1" applyFont="1" applyFill="1" applyAlignment="1" applyProtection="1">
      <alignment horizontal="center"/>
      <protection locked="0"/>
    </xf>
    <xf numFmtId="43" fontId="13" fillId="0" borderId="2" xfId="1" applyFont="1" applyFill="1" applyBorder="1" applyAlignment="1" applyProtection="1">
      <alignment horizontal="right" vertical="center"/>
      <protection locked="0"/>
    </xf>
    <xf numFmtId="43" fontId="13" fillId="0" borderId="0" xfId="1" applyFont="1" applyFill="1" applyBorder="1" applyAlignment="1" applyProtection="1">
      <alignment horizontal="right" vertical="center"/>
      <protection locked="0"/>
    </xf>
    <xf numFmtId="166" fontId="11" fillId="0" borderId="0" xfId="3" applyNumberFormat="1" applyFont="1" applyFill="1" applyBorder="1" applyAlignment="1" applyProtection="1">
      <alignment horizontal="right" vertical="center"/>
    </xf>
    <xf numFmtId="166" fontId="21" fillId="0" borderId="3" xfId="1" applyNumberFormat="1" applyFont="1" applyFill="1" applyBorder="1" applyAlignment="1" applyProtection="1">
      <alignment horizontal="right" vertical="center"/>
    </xf>
    <xf numFmtId="166" fontId="21" fillId="0" borderId="5" xfId="1" applyNumberFormat="1" applyFont="1" applyFill="1" applyBorder="1" applyAlignment="1" applyProtection="1">
      <alignment horizontal="right" vertical="center"/>
    </xf>
    <xf numFmtId="166" fontId="21" fillId="0" borderId="2" xfId="1" applyNumberFormat="1" applyFont="1" applyFill="1" applyBorder="1" applyAlignment="1" applyProtection="1">
      <alignment horizontal="right" vertical="center"/>
    </xf>
    <xf numFmtId="166" fontId="13" fillId="0" borderId="0" xfId="1" applyNumberFormat="1" applyFont="1" applyFill="1" applyBorder="1" applyAlignment="1" applyProtection="1">
      <alignment horizontal="right" vertical="center"/>
    </xf>
    <xf numFmtId="166" fontId="13" fillId="0" borderId="5" xfId="1" applyNumberFormat="1" applyFont="1" applyFill="1" applyBorder="1" applyAlignment="1" applyProtection="1">
      <alignment horizontal="right" vertical="center"/>
    </xf>
    <xf numFmtId="166" fontId="13" fillId="0" borderId="1" xfId="4" applyNumberFormat="1" applyFont="1" applyFill="1" applyBorder="1" applyAlignment="1" applyProtection="1">
      <alignment horizontal="right" vertical="center"/>
    </xf>
    <xf numFmtId="166" fontId="13" fillId="0" borderId="0" xfId="4" applyNumberFormat="1" applyFont="1" applyFill="1" applyBorder="1" applyAlignment="1" applyProtection="1">
      <alignment horizontal="right" vertical="center"/>
      <protection locked="0"/>
    </xf>
    <xf numFmtId="166" fontId="13" fillId="0" borderId="4" xfId="4" applyNumberFormat="1" applyFont="1" applyFill="1" applyBorder="1" applyAlignment="1" applyProtection="1">
      <alignment horizontal="right" vertical="center"/>
    </xf>
    <xf numFmtId="166" fontId="13" fillId="0" borderId="0" xfId="6" applyNumberFormat="1" applyFont="1" applyFill="1" applyBorder="1" applyAlignment="1" applyProtection="1">
      <alignment horizontal="right" vertical="center"/>
      <protection locked="0"/>
    </xf>
    <xf numFmtId="166" fontId="25" fillId="0" borderId="0" xfId="6" applyNumberFormat="1" applyFont="1" applyFill="1" applyAlignment="1" applyProtection="1">
      <alignment horizontal="right" vertical="center"/>
      <protection locked="0"/>
    </xf>
    <xf numFmtId="166" fontId="13" fillId="0" borderId="0" xfId="6" applyNumberFormat="1" applyFont="1" applyFill="1" applyBorder="1" applyAlignment="1" applyProtection="1">
      <alignment horizontal="right" vertical="center"/>
    </xf>
    <xf numFmtId="166" fontId="13" fillId="0" borderId="0" xfId="6" applyNumberFormat="1" applyFont="1" applyFill="1" applyBorder="1" applyAlignment="1" applyProtection="1">
      <alignment vertical="center"/>
      <protection locked="0"/>
    </xf>
    <xf numFmtId="166" fontId="11" fillId="0" borderId="0" xfId="6" applyNumberFormat="1" applyFont="1" applyFill="1" applyBorder="1" applyAlignment="1" applyProtection="1">
      <alignment horizontal="right" vertical="center"/>
      <protection locked="0"/>
    </xf>
    <xf numFmtId="166" fontId="0" fillId="0" borderId="0" xfId="6" applyNumberFormat="1" applyFont="1" applyFill="1" applyAlignment="1" applyProtection="1">
      <alignment horizontal="right" vertical="center"/>
      <protection locked="0"/>
    </xf>
    <xf numFmtId="166" fontId="11" fillId="0" borderId="0" xfId="6" applyNumberFormat="1" applyFont="1" applyFill="1" applyAlignment="1" applyProtection="1">
      <alignment horizontal="center" vertical="center"/>
      <protection locked="0"/>
    </xf>
    <xf numFmtId="166" fontId="11" fillId="0" borderId="0" xfId="6" applyNumberFormat="1" applyFont="1" applyFill="1" applyAlignment="1" applyProtection="1">
      <alignment horizontal="right" vertical="center"/>
      <protection locked="0"/>
    </xf>
    <xf numFmtId="166" fontId="13" fillId="0" borderId="1" xfId="6" applyNumberFormat="1" applyFont="1" applyFill="1" applyBorder="1" applyAlignment="1" applyProtection="1">
      <alignment horizontal="right" vertical="center"/>
      <protection locked="0"/>
    </xf>
    <xf numFmtId="166" fontId="0" fillId="0" borderId="0" xfId="6" applyNumberFormat="1" applyFont="1" applyFill="1" applyAlignment="1" applyProtection="1">
      <alignment horizontal="center" vertical="center"/>
      <protection locked="0"/>
    </xf>
    <xf numFmtId="166" fontId="11" fillId="0" borderId="0" xfId="6" applyNumberFormat="1" applyFont="1" applyFill="1" applyBorder="1" applyAlignment="1" applyProtection="1">
      <alignment horizontal="center" vertical="center"/>
      <protection locked="0"/>
    </xf>
    <xf numFmtId="166" fontId="0" fillId="0" borderId="0" xfId="4" applyNumberFormat="1" applyFont="1" applyFill="1" applyAlignment="1" applyProtection="1">
      <alignment horizontal="right" vertical="center"/>
      <protection locked="0"/>
    </xf>
    <xf numFmtId="166" fontId="11" fillId="0" borderId="0" xfId="6" applyNumberFormat="1" applyFont="1" applyFill="1" applyAlignment="1" applyProtection="1">
      <alignment horizontal="right" vertical="center"/>
    </xf>
    <xf numFmtId="166" fontId="11" fillId="0" borderId="0" xfId="6" applyNumberFormat="1" applyFont="1" applyFill="1" applyBorder="1" applyAlignment="1" applyProtection="1">
      <alignment horizontal="right" vertical="center"/>
    </xf>
    <xf numFmtId="166" fontId="13" fillId="0" borderId="1" xfId="6" applyNumberFormat="1" applyFont="1" applyFill="1" applyBorder="1" applyAlignment="1" applyProtection="1">
      <alignment horizontal="right" vertical="center"/>
    </xf>
    <xf numFmtId="166" fontId="13" fillId="0" borderId="4" xfId="6" applyNumberFormat="1" applyFont="1" applyFill="1" applyBorder="1" applyAlignment="1" applyProtection="1">
      <alignment horizontal="right" vertical="center"/>
    </xf>
    <xf numFmtId="166" fontId="11" fillId="0" borderId="0" xfId="70" applyNumberFormat="1" applyFont="1" applyFill="1" applyBorder="1" applyAlignment="1" applyProtection="1">
      <alignment horizontal="right" vertical="center"/>
    </xf>
    <xf numFmtId="166" fontId="11" fillId="0" borderId="0" xfId="62" applyNumberFormat="1" applyFont="1" applyFill="1" applyBorder="1" applyAlignment="1" applyProtection="1">
      <alignment horizontal="right" vertical="center"/>
    </xf>
    <xf numFmtId="166" fontId="11" fillId="0" borderId="0" xfId="1" applyNumberFormat="1" applyFont="1" applyFill="1" applyBorder="1" applyAlignment="1" applyProtection="1">
      <alignment horizontal="right" vertical="center"/>
    </xf>
    <xf numFmtId="166" fontId="25" fillId="0" borderId="0" xfId="70" applyNumberFormat="1" applyFont="1" applyFill="1" applyBorder="1" applyAlignment="1" applyProtection="1">
      <alignment horizontal="right" vertical="center"/>
    </xf>
    <xf numFmtId="166" fontId="21" fillId="0" borderId="0" xfId="1" applyNumberFormat="1" applyFont="1" applyFill="1" applyBorder="1" applyAlignment="1" applyProtection="1">
      <alignment horizontal="right" vertical="center"/>
    </xf>
    <xf numFmtId="0" fontId="7" fillId="0" borderId="0" xfId="0" applyFont="1" applyAlignment="1" applyProtection="1">
      <alignment vertical="center"/>
      <protection locked="0"/>
    </xf>
    <xf numFmtId="165" fontId="9" fillId="0" borderId="0" xfId="0" applyNumberFormat="1" applyFont="1" applyAlignment="1" applyProtection="1">
      <alignment horizontal="center" vertical="center"/>
      <protection locked="0"/>
    </xf>
    <xf numFmtId="165" fontId="8" fillId="0" borderId="0" xfId="0" applyNumberFormat="1" applyFont="1" applyAlignment="1" applyProtection="1">
      <alignment horizontal="left" vertical="center"/>
      <protection locked="0"/>
    </xf>
    <xf numFmtId="41" fontId="8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vertical="center"/>
      <protection locked="0"/>
    </xf>
    <xf numFmtId="165" fontId="7" fillId="0" borderId="0" xfId="0" applyNumberFormat="1" applyFont="1" applyAlignment="1" applyProtection="1">
      <alignment horizontal="left" vertical="center"/>
      <protection locked="0"/>
    </xf>
    <xf numFmtId="165" fontId="11" fillId="0" borderId="0" xfId="0" applyNumberFormat="1" applyFont="1" applyAlignment="1" applyProtection="1">
      <alignment horizontal="left" vertical="center"/>
      <protection locked="0"/>
    </xf>
    <xf numFmtId="165" fontId="12" fillId="0" borderId="0" xfId="0" applyNumberFormat="1" applyFont="1" applyAlignment="1" applyProtection="1">
      <alignment horizontal="center" vertical="center"/>
      <protection locked="0"/>
    </xf>
    <xf numFmtId="41" fontId="11" fillId="0" borderId="0" xfId="0" applyNumberFormat="1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165" fontId="20" fillId="0" borderId="0" xfId="0" applyNumberFormat="1" applyFont="1" applyAlignment="1" applyProtection="1">
      <alignment horizontal="center" vertical="center"/>
      <protection locked="0"/>
    </xf>
    <xf numFmtId="165" fontId="4" fillId="0" borderId="0" xfId="0" applyNumberFormat="1" applyFont="1" applyAlignment="1" applyProtection="1">
      <alignment horizontal="left" vertical="center"/>
      <protection locked="0"/>
    </xf>
    <xf numFmtId="41" fontId="21" fillId="0" borderId="0" xfId="0" applyNumberFormat="1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41" fontId="4" fillId="0" borderId="0" xfId="0" applyNumberFormat="1" applyFont="1" applyAlignment="1" applyProtection="1">
      <alignment horizontal="center" vertical="center"/>
      <protection locked="0"/>
    </xf>
    <xf numFmtId="165" fontId="13" fillId="0" borderId="0" xfId="0" applyNumberFormat="1" applyFont="1" applyAlignment="1" applyProtection="1">
      <alignment horizontal="left" vertical="center"/>
      <protection locked="0"/>
    </xf>
    <xf numFmtId="0" fontId="11" fillId="0" borderId="0" xfId="0" quotePrefix="1" applyFont="1" applyAlignment="1" applyProtection="1">
      <alignment horizontal="center" vertical="center"/>
      <protection locked="0"/>
    </xf>
    <xf numFmtId="49" fontId="11" fillId="0" borderId="0" xfId="0" applyNumberFormat="1" applyFont="1" applyAlignment="1" applyProtection="1">
      <alignment horizontal="center" vertical="center"/>
      <protection locked="0"/>
    </xf>
    <xf numFmtId="49" fontId="11" fillId="0" borderId="0" xfId="0" quotePrefix="1" applyNumberFormat="1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vertical="center"/>
      <protection locked="0"/>
    </xf>
    <xf numFmtId="165" fontId="22" fillId="0" borderId="0" xfId="0" applyNumberFormat="1" applyFont="1" applyAlignment="1" applyProtection="1">
      <alignment horizontal="left" vertical="center"/>
      <protection locked="0"/>
    </xf>
    <xf numFmtId="166" fontId="11" fillId="0" borderId="0" xfId="0" applyNumberFormat="1" applyFont="1" applyAlignment="1" applyProtection="1">
      <alignment vertical="center"/>
      <protection locked="0"/>
    </xf>
    <xf numFmtId="165" fontId="21" fillId="0" borderId="0" xfId="0" applyNumberFormat="1" applyFont="1" applyAlignment="1" applyProtection="1">
      <alignment horizontal="left" vertical="center"/>
      <protection locked="0"/>
    </xf>
    <xf numFmtId="165" fontId="22" fillId="0" borderId="0" xfId="0" applyNumberFormat="1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165" fontId="31" fillId="0" borderId="0" xfId="0" applyNumberFormat="1" applyFont="1" applyAlignment="1" applyProtection="1">
      <alignment horizontal="center" wrapText="1"/>
      <protection locked="0"/>
    </xf>
    <xf numFmtId="165" fontId="20" fillId="0" borderId="0" xfId="0" applyNumberFormat="1" applyFont="1" applyAlignment="1" applyProtection="1">
      <alignment horizontal="center" wrapText="1"/>
      <protection locked="0"/>
    </xf>
    <xf numFmtId="165" fontId="21" fillId="0" borderId="0" xfId="0" applyNumberFormat="1" applyFont="1" applyAlignment="1" applyProtection="1">
      <alignment vertical="center"/>
      <protection locked="0"/>
    </xf>
    <xf numFmtId="165" fontId="6" fillId="0" borderId="0" xfId="0" applyNumberFormat="1" applyFont="1" applyAlignment="1" applyProtection="1">
      <alignment horizontal="left" vertical="center"/>
      <protection locked="0"/>
    </xf>
    <xf numFmtId="41" fontId="10" fillId="0" borderId="0" xfId="0" applyNumberFormat="1" applyFont="1" applyAlignment="1" applyProtection="1">
      <alignment horizontal="center" vertical="center"/>
      <protection locked="0"/>
    </xf>
    <xf numFmtId="41" fontId="6" fillId="0" borderId="0" xfId="0" applyNumberFormat="1" applyFont="1" applyAlignment="1" applyProtection="1">
      <alignment horizontal="left" vertical="center"/>
      <protection locked="0"/>
    </xf>
    <xf numFmtId="41" fontId="6" fillId="0" borderId="0" xfId="0" applyNumberFormat="1" applyFont="1" applyAlignment="1" applyProtection="1">
      <alignment horizontal="right" vertical="center"/>
      <protection locked="0"/>
    </xf>
    <xf numFmtId="165" fontId="10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165" fontId="14" fillId="0" borderId="0" xfId="0" applyNumberFormat="1" applyFont="1" applyAlignment="1" applyProtection="1">
      <alignment horizontal="left" vertical="center"/>
      <protection locked="0"/>
    </xf>
    <xf numFmtId="166" fontId="11" fillId="0" borderId="0" xfId="0" applyNumberFormat="1" applyFont="1" applyAlignment="1" applyProtection="1">
      <alignment horizontal="right" vertical="center"/>
      <protection locked="0"/>
    </xf>
    <xf numFmtId="165" fontId="0" fillId="0" borderId="0" xfId="0" applyNumberFormat="1" applyAlignment="1" applyProtection="1">
      <alignment horizontal="left" vertical="center"/>
      <protection locked="0"/>
    </xf>
    <xf numFmtId="165" fontId="27" fillId="0" borderId="0" xfId="0" applyNumberFormat="1" applyFont="1" applyAlignment="1" applyProtection="1">
      <alignment horizontal="center" vertical="center"/>
      <protection locked="0"/>
    </xf>
    <xf numFmtId="165" fontId="14" fillId="0" borderId="0" xfId="0" applyNumberFormat="1" applyFont="1" applyAlignment="1" applyProtection="1">
      <alignment horizontal="center" vertical="center"/>
      <protection locked="0"/>
    </xf>
    <xf numFmtId="165" fontId="13" fillId="0" borderId="0" xfId="26" applyNumberFormat="1" applyFont="1" applyAlignment="1" applyProtection="1">
      <alignment horizontal="left" vertical="center"/>
      <protection locked="0"/>
    </xf>
    <xf numFmtId="165" fontId="14" fillId="0" borderId="0" xfId="26" applyNumberFormat="1" applyFont="1" applyAlignment="1" applyProtection="1">
      <alignment horizontal="left" vertical="center"/>
      <protection locked="0"/>
    </xf>
    <xf numFmtId="165" fontId="11" fillId="0" borderId="0" xfId="26" applyNumberFormat="1" applyFont="1" applyAlignment="1" applyProtection="1">
      <alignment horizontal="left" vertical="center"/>
      <protection locked="0"/>
    </xf>
    <xf numFmtId="43" fontId="13" fillId="0" borderId="0" xfId="0" applyNumberFormat="1" applyFont="1" applyAlignment="1" applyProtection="1">
      <alignment horizontal="right" vertical="center"/>
      <protection locked="0"/>
    </xf>
    <xf numFmtId="41" fontId="11" fillId="0" borderId="0" xfId="0" applyNumberFormat="1" applyFont="1" applyAlignment="1" applyProtection="1">
      <alignment vertical="center"/>
      <protection locked="0"/>
    </xf>
    <xf numFmtId="168" fontId="11" fillId="0" borderId="0" xfId="0" applyNumberFormat="1" applyFont="1" applyAlignment="1" applyProtection="1">
      <alignment horizontal="right" vertical="center"/>
      <protection locked="0"/>
    </xf>
    <xf numFmtId="165" fontId="11" fillId="0" borderId="0" xfId="63" applyNumberFormat="1" applyAlignment="1" applyProtection="1">
      <alignment horizontal="left" vertical="center"/>
      <protection locked="0"/>
    </xf>
    <xf numFmtId="41" fontId="30" fillId="0" borderId="0" xfId="0" applyNumberFormat="1" applyFont="1" applyAlignment="1" applyProtection="1">
      <alignment horizontal="right" vertical="center"/>
      <protection locked="0"/>
    </xf>
    <xf numFmtId="165" fontId="11" fillId="0" borderId="0" xfId="54" applyNumberFormat="1" applyFont="1" applyAlignment="1" applyProtection="1">
      <alignment vertical="center"/>
      <protection locked="0"/>
    </xf>
    <xf numFmtId="41" fontId="8" fillId="0" borderId="0" xfId="54" applyNumberFormat="1" applyFont="1" applyAlignment="1" applyProtection="1">
      <alignment horizontal="right" vertical="center"/>
      <protection locked="0"/>
    </xf>
    <xf numFmtId="41" fontId="30" fillId="0" borderId="0" xfId="54" applyNumberFormat="1" applyFont="1" applyAlignment="1" applyProtection="1">
      <alignment horizontal="right" vertical="center"/>
      <protection locked="0"/>
    </xf>
    <xf numFmtId="41" fontId="8" fillId="0" borderId="0" xfId="54" applyNumberFormat="1" applyFont="1" applyAlignment="1" applyProtection="1">
      <alignment vertical="center"/>
      <protection locked="0"/>
    </xf>
    <xf numFmtId="41" fontId="13" fillId="0" borderId="0" xfId="54" applyNumberFormat="1" applyFont="1" applyAlignment="1" applyProtection="1">
      <alignment horizontal="center" vertical="center"/>
      <protection locked="0"/>
    </xf>
    <xf numFmtId="41" fontId="13" fillId="0" borderId="0" xfId="54" applyNumberFormat="1" applyFont="1" applyAlignment="1" applyProtection="1">
      <alignment horizontal="centerContinuous" vertical="center"/>
      <protection locked="0"/>
    </xf>
    <xf numFmtId="41" fontId="11" fillId="0" borderId="0" xfId="54" applyNumberFormat="1" applyFont="1" applyAlignment="1" applyProtection="1">
      <alignment horizontal="center" vertical="center"/>
      <protection locked="0"/>
    </xf>
    <xf numFmtId="41" fontId="0" fillId="0" borderId="0" xfId="54" applyNumberFormat="1" applyFont="1" applyAlignment="1" applyProtection="1">
      <alignment vertical="center"/>
      <protection locked="0"/>
    </xf>
    <xf numFmtId="41" fontId="11" fillId="0" borderId="0" xfId="54" applyNumberFormat="1" applyFont="1" applyAlignment="1" applyProtection="1">
      <alignment vertical="center"/>
      <protection locked="0"/>
    </xf>
    <xf numFmtId="165" fontId="8" fillId="0" borderId="0" xfId="54" applyNumberFormat="1" applyFont="1" applyAlignment="1" applyProtection="1">
      <alignment vertical="center"/>
      <protection locked="0"/>
    </xf>
    <xf numFmtId="165" fontId="11" fillId="0" borderId="0" xfId="54" applyNumberFormat="1" applyFont="1" applyAlignment="1" applyProtection="1">
      <alignment horizontal="center" vertical="center"/>
      <protection locked="0"/>
    </xf>
    <xf numFmtId="41" fontId="0" fillId="0" borderId="0" xfId="54" applyNumberFormat="1" applyFont="1" applyAlignment="1" applyProtection="1">
      <alignment horizontal="center" vertical="center"/>
      <protection locked="0"/>
    </xf>
    <xf numFmtId="165" fontId="12" fillId="0" borderId="0" xfId="63" applyNumberFormat="1" applyFont="1" applyAlignment="1" applyProtection="1">
      <alignment horizontal="center" vertical="center"/>
      <protection locked="0"/>
    </xf>
    <xf numFmtId="41" fontId="12" fillId="0" borderId="0" xfId="54" applyNumberFormat="1" applyFont="1" applyAlignment="1" applyProtection="1">
      <alignment horizontal="center" vertical="center"/>
      <protection locked="0"/>
    </xf>
    <xf numFmtId="165" fontId="13" fillId="0" borderId="0" xfId="54" applyNumberFormat="1" applyFont="1" applyAlignment="1" applyProtection="1">
      <alignment vertical="center"/>
      <protection locked="0"/>
    </xf>
    <xf numFmtId="165" fontId="14" fillId="0" borderId="0" xfId="54" applyNumberFormat="1" applyFont="1" applyAlignment="1" applyProtection="1">
      <alignment vertical="center"/>
      <protection locked="0"/>
    </xf>
    <xf numFmtId="165" fontId="12" fillId="0" borderId="0" xfId="54" applyNumberFormat="1" applyFont="1" applyAlignment="1" applyProtection="1">
      <alignment horizontal="center" vertical="center"/>
      <protection locked="0"/>
    </xf>
    <xf numFmtId="41" fontId="11" fillId="0" borderId="0" xfId="54" applyNumberFormat="1" applyFont="1" applyAlignment="1" applyProtection="1">
      <alignment horizontal="right" vertical="center"/>
      <protection locked="0"/>
    </xf>
    <xf numFmtId="41" fontId="0" fillId="0" borderId="0" xfId="54" applyNumberFormat="1" applyFont="1" applyAlignment="1" applyProtection="1">
      <alignment horizontal="right" vertical="center"/>
      <protection locked="0"/>
    </xf>
    <xf numFmtId="165" fontId="0" fillId="0" borderId="0" xfId="54" applyNumberFormat="1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165" fontId="9" fillId="0" borderId="0" xfId="0" applyNumberFormat="1" applyFont="1" applyAlignment="1" applyProtection="1">
      <alignment horizontal="center"/>
      <protection locked="0"/>
    </xf>
    <xf numFmtId="41" fontId="8" fillId="0" borderId="0" xfId="0" applyNumberFormat="1" applyFont="1" applyAlignment="1" applyProtection="1">
      <alignment horizontal="right"/>
      <protection locked="0"/>
    </xf>
    <xf numFmtId="41" fontId="30" fillId="0" borderId="0" xfId="0" applyNumberFormat="1" applyFont="1" applyAlignment="1" applyProtection="1">
      <alignment horizontal="right"/>
      <protection locked="0"/>
    </xf>
    <xf numFmtId="0" fontId="8" fillId="0" borderId="0" xfId="0" applyFont="1" applyProtection="1">
      <protection locked="0"/>
    </xf>
    <xf numFmtId="165" fontId="7" fillId="0" borderId="0" xfId="0" applyNumberFormat="1" applyFont="1" applyAlignment="1" applyProtection="1">
      <alignment horizontal="left"/>
      <protection locked="0"/>
    </xf>
    <xf numFmtId="41" fontId="8" fillId="0" borderId="0" xfId="54" applyNumberFormat="1" applyFont="1" applyAlignment="1" applyProtection="1">
      <alignment horizontal="right"/>
      <protection locked="0"/>
    </xf>
    <xf numFmtId="41" fontId="30" fillId="0" borderId="0" xfId="54" applyNumberFormat="1" applyFont="1" applyAlignment="1" applyProtection="1">
      <alignment horizontal="right"/>
      <protection locked="0"/>
    </xf>
    <xf numFmtId="41" fontId="8" fillId="0" borderId="0" xfId="54" applyNumberFormat="1" applyFont="1" applyProtection="1">
      <protection locked="0"/>
    </xf>
    <xf numFmtId="165" fontId="11" fillId="0" borderId="0" xfId="54" applyNumberFormat="1" applyFont="1" applyProtection="1">
      <protection locked="0"/>
    </xf>
    <xf numFmtId="165" fontId="12" fillId="0" borderId="0" xfId="54" applyNumberFormat="1" applyFont="1" applyAlignment="1" applyProtection="1">
      <alignment horizontal="center"/>
      <protection locked="0"/>
    </xf>
    <xf numFmtId="41" fontId="13" fillId="0" borderId="0" xfId="54" applyNumberFormat="1" applyFont="1" applyAlignment="1" applyProtection="1">
      <alignment horizontal="center"/>
      <protection locked="0"/>
    </xf>
    <xf numFmtId="41" fontId="25" fillId="0" borderId="0" xfId="54" applyNumberFormat="1" applyFont="1" applyAlignment="1" applyProtection="1">
      <alignment horizontal="center"/>
      <protection locked="0"/>
    </xf>
    <xf numFmtId="41" fontId="11" fillId="0" borderId="0" xfId="54" applyNumberFormat="1" applyFont="1" applyAlignment="1" applyProtection="1">
      <alignment horizontal="center"/>
      <protection locked="0"/>
    </xf>
    <xf numFmtId="41" fontId="11" fillId="0" borderId="3" xfId="54" applyNumberFormat="1" applyFont="1" applyBorder="1" applyAlignment="1" applyProtection="1">
      <alignment horizontal="center"/>
      <protection locked="0"/>
    </xf>
    <xf numFmtId="41" fontId="0" fillId="0" borderId="0" xfId="54" applyNumberFormat="1" applyFont="1" applyAlignment="1" applyProtection="1">
      <alignment horizontal="center"/>
      <protection locked="0"/>
    </xf>
    <xf numFmtId="165" fontId="11" fillId="0" borderId="0" xfId="54" applyNumberFormat="1" applyFont="1" applyAlignment="1" applyProtection="1">
      <alignment horizontal="center"/>
      <protection locked="0"/>
    </xf>
    <xf numFmtId="41" fontId="11" fillId="0" borderId="0" xfId="54" applyNumberFormat="1" applyFont="1" applyProtection="1">
      <protection locked="0"/>
    </xf>
    <xf numFmtId="41" fontId="12" fillId="0" borderId="0" xfId="54" applyNumberFormat="1" applyFont="1" applyAlignment="1" applyProtection="1">
      <alignment horizontal="center"/>
      <protection locked="0"/>
    </xf>
    <xf numFmtId="165" fontId="13" fillId="0" borderId="0" xfId="54" applyNumberFormat="1" applyFont="1" applyProtection="1">
      <protection locked="0"/>
    </xf>
    <xf numFmtId="41" fontId="27" fillId="0" borderId="0" xfId="54" applyNumberFormat="1" applyFont="1" applyAlignment="1" applyProtection="1">
      <alignment horizontal="center"/>
      <protection locked="0"/>
    </xf>
    <xf numFmtId="165" fontId="14" fillId="0" borderId="0" xfId="32" applyNumberFormat="1" applyFont="1" applyAlignment="1" applyProtection="1">
      <alignment horizontal="center"/>
      <protection locked="0"/>
    </xf>
    <xf numFmtId="165" fontId="12" fillId="0" borderId="0" xfId="32" applyNumberFormat="1" applyFont="1" applyAlignment="1" applyProtection="1">
      <alignment horizontal="center"/>
      <protection locked="0"/>
    </xf>
    <xf numFmtId="0" fontId="12" fillId="0" borderId="0" xfId="32" applyFont="1" applyAlignment="1" applyProtection="1">
      <alignment horizontal="center"/>
      <protection locked="0"/>
    </xf>
    <xf numFmtId="0" fontId="11" fillId="0" borderId="0" xfId="32" applyFont="1" applyProtection="1">
      <protection locked="0"/>
    </xf>
    <xf numFmtId="0" fontId="14" fillId="0" borderId="0" xfId="32" applyFont="1" applyAlignment="1" applyProtection="1">
      <alignment horizontal="center"/>
      <protection locked="0"/>
    </xf>
    <xf numFmtId="41" fontId="11" fillId="0" borderId="0" xfId="54" applyNumberFormat="1" applyFont="1" applyAlignment="1" applyProtection="1">
      <alignment horizontal="right"/>
      <protection locked="0"/>
    </xf>
    <xf numFmtId="41" fontId="0" fillId="0" borderId="0" xfId="54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left" wrapText="1"/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2" fillId="0" borderId="0" xfId="0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Alignment="1" applyProtection="1">
      <alignment vertical="center"/>
      <protection locked="0"/>
    </xf>
    <xf numFmtId="0" fontId="11" fillId="0" borderId="0" xfId="63" applyAlignment="1" applyProtection="1">
      <alignment horizontal="left" wrapText="1"/>
      <protection locked="0"/>
    </xf>
    <xf numFmtId="0" fontId="11" fillId="0" borderId="0" xfId="27" applyAlignment="1" applyProtection="1">
      <alignment horizontal="left" wrapText="1"/>
      <protection locked="0"/>
    </xf>
    <xf numFmtId="166" fontId="13" fillId="0" borderId="0" xfId="0" applyNumberFormat="1" applyFont="1" applyAlignment="1" applyProtection="1">
      <alignment horizontal="right" vertical="center"/>
      <protection locked="0"/>
    </xf>
    <xf numFmtId="166" fontId="13" fillId="0" borderId="5" xfId="0" applyNumberFormat="1" applyFont="1" applyBorder="1" applyAlignment="1">
      <alignment horizontal="right" vertical="center"/>
    </xf>
    <xf numFmtId="165" fontId="13" fillId="0" borderId="0" xfId="73" applyNumberFormat="1" applyFont="1" applyAlignment="1" applyProtection="1">
      <alignment horizontal="left" vertical="center"/>
      <protection locked="0"/>
    </xf>
    <xf numFmtId="165" fontId="11" fillId="0" borderId="0" xfId="73" applyNumberFormat="1" applyAlignment="1" applyProtection="1">
      <alignment horizontal="left" vertical="center"/>
      <protection locked="0"/>
    </xf>
    <xf numFmtId="165" fontId="13" fillId="0" borderId="0" xfId="63" applyNumberFormat="1" applyFont="1" applyAlignment="1" applyProtection="1">
      <alignment horizontal="left" vertical="center"/>
      <protection locked="0"/>
    </xf>
    <xf numFmtId="166" fontId="25" fillId="0" borderId="4" xfId="70" applyNumberFormat="1" applyFont="1" applyFill="1" applyBorder="1" applyAlignment="1" applyProtection="1">
      <alignment horizontal="right" vertical="center"/>
    </xf>
    <xf numFmtId="0" fontId="22" fillId="0" borderId="0" xfId="0" applyFont="1" applyAlignment="1">
      <alignment horizontal="left"/>
    </xf>
    <xf numFmtId="166" fontId="8" fillId="0" borderId="0" xfId="0" applyNumberFormat="1" applyFont="1" applyAlignment="1" applyProtection="1">
      <alignment horizontal="right" vertical="center"/>
      <protection locked="0"/>
    </xf>
    <xf numFmtId="166" fontId="8" fillId="0" borderId="0" xfId="1" applyNumberFormat="1" applyFont="1" applyFill="1" applyAlignment="1" applyProtection="1">
      <alignment horizontal="right" vertical="center"/>
      <protection locked="0"/>
    </xf>
    <xf numFmtId="166" fontId="11" fillId="0" borderId="0" xfId="0" quotePrefix="1" applyNumberFormat="1" applyFont="1" applyAlignment="1" applyProtection="1">
      <alignment horizontal="center" vertical="center"/>
      <protection locked="0"/>
    </xf>
    <xf numFmtId="166" fontId="12" fillId="0" borderId="0" xfId="1" applyNumberFormat="1" applyFont="1" applyFill="1" applyBorder="1" applyAlignment="1" applyProtection="1">
      <alignment horizontal="center" vertical="center"/>
      <protection locked="0"/>
    </xf>
    <xf numFmtId="172" fontId="13" fillId="0" borderId="3" xfId="6" applyNumberFormat="1" applyFont="1" applyFill="1" applyBorder="1" applyAlignment="1" applyProtection="1">
      <alignment horizontal="right" vertical="center"/>
    </xf>
    <xf numFmtId="172" fontId="13" fillId="0" borderId="3" xfId="6" applyNumberFormat="1" applyFont="1" applyFill="1" applyBorder="1" applyAlignment="1" applyProtection="1">
      <alignment horizontal="right" vertical="center"/>
      <protection locked="0"/>
    </xf>
    <xf numFmtId="172" fontId="11" fillId="0" borderId="3" xfId="6" applyNumberFormat="1" applyFont="1" applyFill="1" applyBorder="1" applyAlignment="1" applyProtection="1">
      <alignment horizontal="right" vertical="center"/>
      <protection locked="0"/>
    </xf>
    <xf numFmtId="172" fontId="11" fillId="0" borderId="3" xfId="6" applyNumberFormat="1" applyFont="1" applyFill="1" applyBorder="1" applyAlignment="1" applyProtection="1">
      <alignment horizontal="right" vertical="center"/>
    </xf>
    <xf numFmtId="172" fontId="13" fillId="0" borderId="4" xfId="6" applyNumberFormat="1" applyFont="1" applyFill="1" applyBorder="1" applyAlignment="1" applyProtection="1">
      <alignment horizontal="right" vertical="center"/>
    </xf>
    <xf numFmtId="0" fontId="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41" fontId="20" fillId="0" borderId="0" xfId="0" applyNumberFormat="1" applyFont="1" applyAlignment="1" applyProtection="1">
      <alignment horizontal="center" vertical="center"/>
      <protection locked="0"/>
    </xf>
    <xf numFmtId="41" fontId="21" fillId="0" borderId="0" xfId="0" applyNumberFormat="1" applyFont="1" applyAlignment="1" applyProtection="1">
      <alignment horizontal="center" vertical="center"/>
      <protection locked="0"/>
    </xf>
    <xf numFmtId="41" fontId="12" fillId="0" borderId="0" xfId="0" applyNumberFormat="1" applyFont="1" applyAlignment="1" applyProtection="1">
      <alignment horizontal="center" vertical="center"/>
      <protection locked="0"/>
    </xf>
    <xf numFmtId="41" fontId="13" fillId="0" borderId="0" xfId="0" applyNumberFormat="1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41" fontId="12" fillId="0" borderId="0" xfId="54" applyNumberFormat="1" applyFont="1" applyAlignment="1" applyProtection="1">
      <alignment horizontal="center" vertical="center"/>
      <protection locked="0"/>
    </xf>
    <xf numFmtId="41" fontId="13" fillId="0" borderId="0" xfId="54" applyNumberFormat="1" applyFont="1" applyAlignment="1" applyProtection="1">
      <alignment horizontal="center" vertical="center"/>
      <protection locked="0"/>
    </xf>
    <xf numFmtId="41" fontId="11" fillId="0" borderId="3" xfId="54" applyNumberFormat="1" applyFont="1" applyBorder="1" applyAlignment="1" applyProtection="1">
      <alignment horizontal="center" vertical="center"/>
      <protection locked="0"/>
    </xf>
    <xf numFmtId="41" fontId="13" fillId="0" borderId="0" xfId="54" applyNumberFormat="1" applyFont="1" applyAlignment="1" applyProtection="1">
      <alignment horizontal="center"/>
      <protection locked="0"/>
    </xf>
    <xf numFmtId="41" fontId="11" fillId="0" borderId="3" xfId="54" applyNumberFormat="1" applyFont="1" applyBorder="1" applyAlignment="1" applyProtection="1">
      <alignment horizontal="center"/>
      <protection locked="0"/>
    </xf>
    <xf numFmtId="41" fontId="12" fillId="0" borderId="0" xfId="54" applyNumberFormat="1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41" fontId="12" fillId="0" borderId="0" xfId="1" applyNumberFormat="1" applyFont="1" applyFill="1" applyBorder="1" applyAlignment="1" applyProtection="1">
      <alignment horizontal="center" vertical="center"/>
      <protection locked="0"/>
    </xf>
    <xf numFmtId="41" fontId="13" fillId="0" borderId="0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41" fontId="8" fillId="0" borderId="0" xfId="0" applyNumberFormat="1" applyFont="1" applyBorder="1" applyAlignment="1" applyProtection="1">
      <alignment horizontal="right"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41" fontId="11" fillId="0" borderId="0" xfId="0" applyNumberFormat="1" applyFont="1" applyBorder="1" applyAlignment="1" applyProtection="1">
      <alignment horizontal="right" vertical="center"/>
      <protection locked="0"/>
    </xf>
    <xf numFmtId="41" fontId="21" fillId="0" borderId="0" xfId="0" applyNumberFormat="1" applyFont="1" applyBorder="1" applyAlignment="1" applyProtection="1">
      <alignment horizontal="center" vertical="center"/>
      <protection locked="0"/>
    </xf>
    <xf numFmtId="41" fontId="21" fillId="0" borderId="0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41" fontId="4" fillId="0" borderId="0" xfId="0" applyNumberFormat="1" applyFont="1" applyBorder="1" applyAlignment="1" applyProtection="1">
      <alignment horizontal="center" vertical="center"/>
      <protection locked="0"/>
    </xf>
    <xf numFmtId="0" fontId="11" fillId="0" borderId="0" xfId="0" quotePrefix="1" applyFont="1" applyBorder="1" applyAlignment="1" applyProtection="1">
      <alignment horizontal="center" vertical="center"/>
      <protection locked="0"/>
    </xf>
    <xf numFmtId="49" fontId="11" fillId="0" borderId="0" xfId="0" applyNumberFormat="1" applyFont="1" applyBorder="1" applyAlignment="1" applyProtection="1">
      <alignment horizontal="center" vertical="center"/>
      <protection locked="0"/>
    </xf>
    <xf numFmtId="49" fontId="11" fillId="0" borderId="0" xfId="0" quotePrefix="1" applyNumberFormat="1" applyFont="1" applyBorder="1" applyAlignment="1" applyProtection="1">
      <alignment horizontal="center" vertical="center"/>
      <protection locked="0"/>
    </xf>
    <xf numFmtId="41" fontId="20" fillId="0" borderId="0" xfId="0" applyNumberFormat="1" applyFont="1" applyBorder="1" applyAlignment="1" applyProtection="1">
      <alignment horizontal="center" vertical="center"/>
      <protection locked="0"/>
    </xf>
    <xf numFmtId="166" fontId="11" fillId="0" borderId="0" xfId="0" applyNumberFormat="1" applyFont="1" applyBorder="1" applyAlignment="1" applyProtection="1">
      <alignment vertical="center"/>
      <protection locked="0"/>
    </xf>
    <xf numFmtId="166" fontId="26" fillId="0" borderId="0" xfId="1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 applyBorder="1" applyAlignment="1" applyProtection="1">
      <alignment vertical="center"/>
      <protection locked="0"/>
    </xf>
    <xf numFmtId="41" fontId="6" fillId="0" borderId="0" xfId="0" applyNumberFormat="1" applyFont="1" applyBorder="1" applyAlignment="1" applyProtection="1">
      <alignment horizontal="right" vertical="center"/>
      <protection locked="0"/>
    </xf>
    <xf numFmtId="166" fontId="6" fillId="0" borderId="0" xfId="1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</cellXfs>
  <cellStyles count="85">
    <cellStyle name="Comma" xfId="1" builtinId="3"/>
    <cellStyle name="Comma [0] 2" xfId="2" xr:uid="{00000000-0005-0000-0000-000001000000}"/>
    <cellStyle name="Comma 10" xfId="60" xr:uid="{00000000-0005-0000-0000-000002000000}"/>
    <cellStyle name="Comma 11" xfId="80" xr:uid="{00000000-0005-0000-0000-000003000000}"/>
    <cellStyle name="Comma 13" xfId="82" xr:uid="{907A16D7-1506-4099-8055-82A7572B1BEF}"/>
    <cellStyle name="Comma 18" xfId="62" xr:uid="{00000000-0005-0000-0000-000004000000}"/>
    <cellStyle name="Comma 2" xfId="3" xr:uid="{00000000-0005-0000-0000-000005000000}"/>
    <cellStyle name="Comma 2 2" xfId="4" xr:uid="{00000000-0005-0000-0000-000006000000}"/>
    <cellStyle name="Comma 2 2 3" xfId="69" xr:uid="{00000000-0005-0000-0000-000007000000}"/>
    <cellStyle name="Comma 2 3" xfId="5" xr:uid="{00000000-0005-0000-0000-000008000000}"/>
    <cellStyle name="Comma 3" xfId="6" xr:uid="{00000000-0005-0000-0000-000009000000}"/>
    <cellStyle name="Comma 3 2" xfId="7" xr:uid="{00000000-0005-0000-0000-00000A000000}"/>
    <cellStyle name="Comma 3 2 3" xfId="71" xr:uid="{00000000-0005-0000-0000-00000B000000}"/>
    <cellStyle name="Comma 3 3" xfId="8" xr:uid="{00000000-0005-0000-0000-00000C000000}"/>
    <cellStyle name="Comma 3 5" xfId="70" xr:uid="{00000000-0005-0000-0000-00000D000000}"/>
    <cellStyle name="Comma 4" xfId="9" xr:uid="{00000000-0005-0000-0000-00000E000000}"/>
    <cellStyle name="Comma 5" xfId="10" xr:uid="{00000000-0005-0000-0000-00000F000000}"/>
    <cellStyle name="Comma 6" xfId="11" xr:uid="{00000000-0005-0000-0000-000010000000}"/>
    <cellStyle name="Comma 7" xfId="12" xr:uid="{00000000-0005-0000-0000-000011000000}"/>
    <cellStyle name="Comma 8" xfId="13" xr:uid="{00000000-0005-0000-0000-000012000000}"/>
    <cellStyle name="Comma 8 2" xfId="83" xr:uid="{20D4B2FF-5D65-4AE0-BD6B-A3F3D139AA8D}"/>
    <cellStyle name="Comma 9" xfId="14" xr:uid="{00000000-0005-0000-0000-000013000000}"/>
    <cellStyle name="Comma 9 2" xfId="84" xr:uid="{349EDC62-8942-48E7-9AA0-F32F9CE80821}"/>
    <cellStyle name="Normal" xfId="0" builtinId="0"/>
    <cellStyle name="Normal - Style1" xfId="15" xr:uid="{00000000-0005-0000-0000-000015000000}"/>
    <cellStyle name="Normal 10" xfId="16" xr:uid="{00000000-0005-0000-0000-000016000000}"/>
    <cellStyle name="Normal 11" xfId="17" xr:uid="{00000000-0005-0000-0000-000017000000}"/>
    <cellStyle name="Normal 12" xfId="18" xr:uid="{00000000-0005-0000-0000-000018000000}"/>
    <cellStyle name="Normal 12 2" xfId="61" xr:uid="{00000000-0005-0000-0000-000019000000}"/>
    <cellStyle name="Normal 13" xfId="19" xr:uid="{00000000-0005-0000-0000-00001A000000}"/>
    <cellStyle name="Normal 14" xfId="20" xr:uid="{00000000-0005-0000-0000-00001B000000}"/>
    <cellStyle name="Normal 15" xfId="21" xr:uid="{00000000-0005-0000-0000-00001C000000}"/>
    <cellStyle name="Normal 16" xfId="22" xr:uid="{00000000-0005-0000-0000-00001D000000}"/>
    <cellStyle name="Normal 17" xfId="23" xr:uid="{00000000-0005-0000-0000-00001E000000}"/>
    <cellStyle name="Normal 18" xfId="24" xr:uid="{00000000-0005-0000-0000-00001F000000}"/>
    <cellStyle name="Normal 19" xfId="25" xr:uid="{00000000-0005-0000-0000-000020000000}"/>
    <cellStyle name="Normal 2" xfId="26" xr:uid="{00000000-0005-0000-0000-000021000000}"/>
    <cellStyle name="Normal 2 2" xfId="27" xr:uid="{00000000-0005-0000-0000-000022000000}"/>
    <cellStyle name="Normal 2 2 3" xfId="63" xr:uid="{00000000-0005-0000-0000-000023000000}"/>
    <cellStyle name="Normal 2 7" xfId="67" xr:uid="{00000000-0005-0000-0000-000024000000}"/>
    <cellStyle name="Normal 20" xfId="28" xr:uid="{00000000-0005-0000-0000-000025000000}"/>
    <cellStyle name="Normal 21" xfId="29" xr:uid="{00000000-0005-0000-0000-000026000000}"/>
    <cellStyle name="Normal 22" xfId="30" xr:uid="{00000000-0005-0000-0000-000027000000}"/>
    <cellStyle name="Normal 23" xfId="31" xr:uid="{00000000-0005-0000-0000-000028000000}"/>
    <cellStyle name="Normal 24" xfId="32" xr:uid="{00000000-0005-0000-0000-000029000000}"/>
    <cellStyle name="Normal 25" xfId="33" xr:uid="{00000000-0005-0000-0000-00002A000000}"/>
    <cellStyle name="Normal 26" xfId="34" xr:uid="{00000000-0005-0000-0000-00002B000000}"/>
    <cellStyle name="Normal 27" xfId="35" xr:uid="{00000000-0005-0000-0000-00002C000000}"/>
    <cellStyle name="Normal 28" xfId="36" xr:uid="{00000000-0005-0000-0000-00002D000000}"/>
    <cellStyle name="Normal 29" xfId="37" xr:uid="{00000000-0005-0000-0000-00002E000000}"/>
    <cellStyle name="Normal 3" xfId="38" xr:uid="{00000000-0005-0000-0000-00002F000000}"/>
    <cellStyle name="Normal 30" xfId="39" xr:uid="{00000000-0005-0000-0000-000030000000}"/>
    <cellStyle name="Normal 31" xfId="40" xr:uid="{00000000-0005-0000-0000-000031000000}"/>
    <cellStyle name="Normal 32" xfId="41" xr:uid="{00000000-0005-0000-0000-000032000000}"/>
    <cellStyle name="Normal 33" xfId="42" xr:uid="{00000000-0005-0000-0000-000033000000}"/>
    <cellStyle name="Normal 34" xfId="43" xr:uid="{00000000-0005-0000-0000-000034000000}"/>
    <cellStyle name="Normal 35" xfId="44" xr:uid="{00000000-0005-0000-0000-000035000000}"/>
    <cellStyle name="Normal 36" xfId="45" xr:uid="{00000000-0005-0000-0000-000036000000}"/>
    <cellStyle name="Normal 37" xfId="46" xr:uid="{00000000-0005-0000-0000-000037000000}"/>
    <cellStyle name="Normal 38" xfId="47" xr:uid="{00000000-0005-0000-0000-000038000000}"/>
    <cellStyle name="Normal 39" xfId="64" xr:uid="{00000000-0005-0000-0000-000039000000}"/>
    <cellStyle name="Normal 4" xfId="48" xr:uid="{00000000-0005-0000-0000-00003A000000}"/>
    <cellStyle name="Normal 40" xfId="65" xr:uid="{00000000-0005-0000-0000-00003B000000}"/>
    <cellStyle name="Normal 41" xfId="66" xr:uid="{00000000-0005-0000-0000-00003C000000}"/>
    <cellStyle name="Normal 42" xfId="59" xr:uid="{00000000-0005-0000-0000-00003D000000}"/>
    <cellStyle name="Normal 42 2" xfId="72" xr:uid="{00000000-0005-0000-0000-00003E000000}"/>
    <cellStyle name="Normal 42 2 2" xfId="78" xr:uid="{00000000-0005-0000-0000-00003F000000}"/>
    <cellStyle name="Normal 42 3" xfId="77" xr:uid="{00000000-0005-0000-0000-000040000000}"/>
    <cellStyle name="Normal 43" xfId="73" xr:uid="{00000000-0005-0000-0000-000041000000}"/>
    <cellStyle name="Normal 44" xfId="76" xr:uid="{00000000-0005-0000-0000-000042000000}"/>
    <cellStyle name="Normal 45" xfId="74" xr:uid="{00000000-0005-0000-0000-000043000000}"/>
    <cellStyle name="Normal 46" xfId="75" xr:uid="{00000000-0005-0000-0000-000044000000}"/>
    <cellStyle name="Normal 47" xfId="79" xr:uid="{00000000-0005-0000-0000-000045000000}"/>
    <cellStyle name="Normal 48" xfId="81" xr:uid="{602AE078-72B1-4AC7-B77C-2FD4B2E07207}"/>
    <cellStyle name="Normal 5" xfId="49" xr:uid="{00000000-0005-0000-0000-000046000000}"/>
    <cellStyle name="Normal 6" xfId="50" xr:uid="{00000000-0005-0000-0000-000047000000}"/>
    <cellStyle name="Normal 7" xfId="51" xr:uid="{00000000-0005-0000-0000-000048000000}"/>
    <cellStyle name="Normal 8" xfId="52" xr:uid="{00000000-0005-0000-0000-000049000000}"/>
    <cellStyle name="Normal 9" xfId="53" xr:uid="{00000000-0005-0000-0000-00004A000000}"/>
    <cellStyle name="Normal_Note-Thai_Q1-2002" xfId="54" xr:uid="{00000000-0005-0000-0000-00004B000000}"/>
    <cellStyle name="Percent" xfId="55" builtinId="5"/>
    <cellStyle name="Percent 2" xfId="56" xr:uid="{00000000-0005-0000-0000-00004D000000}"/>
    <cellStyle name="Percent 3" xfId="57" xr:uid="{00000000-0005-0000-0000-00004E000000}"/>
    <cellStyle name="Percent 3 3" xfId="68" xr:uid="{00000000-0005-0000-0000-00004F000000}"/>
    <cellStyle name="Percent 4" xfId="58" xr:uid="{00000000-0005-0000-0000-000050000000}"/>
  </cellStyles>
  <dxfs count="0"/>
  <tableStyles count="0" defaultTableStyle="TableStyleMedium9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F7FAB-0645-424D-BEC5-7D69B224B65E}">
  <sheetPr>
    <tabColor rgb="FF92D050"/>
  </sheetPr>
  <dimension ref="A1:BC96"/>
  <sheetViews>
    <sheetView tabSelected="1" view="pageBreakPreview" topLeftCell="A82" zoomScale="145" zoomScaleNormal="115" zoomScaleSheetLayoutView="145" workbookViewId="0">
      <selection activeCell="A92" sqref="A92"/>
    </sheetView>
  </sheetViews>
  <sheetFormatPr defaultColWidth="9.140625" defaultRowHeight="18.75"/>
  <cols>
    <col min="1" max="1" width="59.28515625" style="163" customWidth="1"/>
    <col min="2" max="2" width="8.5703125" style="167" customWidth="1"/>
    <col min="3" max="3" width="1.140625" style="163" customWidth="1"/>
    <col min="4" max="4" width="15.42578125" style="166" customWidth="1"/>
    <col min="5" max="5" width="1.140625" style="166" customWidth="1"/>
    <col min="6" max="6" width="15.42578125" style="166" customWidth="1"/>
    <col min="7" max="7" width="1.5703125" style="166" customWidth="1"/>
    <col min="8" max="8" width="15.42578125" style="166" customWidth="1"/>
    <col min="9" max="9" width="1.140625" style="166" customWidth="1"/>
    <col min="10" max="10" width="15.42578125" style="166" customWidth="1"/>
    <col min="11" max="11" width="9.140625" style="168"/>
    <col min="12" max="12" width="10.85546875" style="168" bestFit="1" customWidth="1"/>
    <col min="13" max="14" width="9.140625" style="290"/>
    <col min="15" max="15" width="15.42578125" style="288" customWidth="1"/>
    <col min="16" max="16" width="1.140625" style="288" customWidth="1"/>
    <col min="17" max="17" width="15.42578125" style="288" customWidth="1"/>
    <col min="18" max="18" width="1.5703125" style="288" customWidth="1"/>
    <col min="19" max="19" width="15.42578125" style="288" customWidth="1"/>
    <col min="20" max="20" width="1.140625" style="288" customWidth="1"/>
    <col min="21" max="21" width="15.42578125" style="288" customWidth="1"/>
    <col min="22" max="55" width="9.140625" style="290"/>
    <col min="56" max="16384" width="9.140625" style="168"/>
  </cols>
  <sheetData>
    <row r="1" spans="1:55" s="136" customFormat="1" ht="23.25">
      <c r="A1" s="132" t="s">
        <v>0</v>
      </c>
      <c r="B1" s="133"/>
      <c r="C1" s="134"/>
      <c r="D1" s="135"/>
      <c r="E1" s="135"/>
      <c r="F1" s="135"/>
      <c r="G1" s="135"/>
      <c r="H1" s="135"/>
      <c r="I1" s="135"/>
      <c r="J1" s="135"/>
      <c r="M1" s="272"/>
      <c r="N1" s="272"/>
      <c r="O1" s="273"/>
      <c r="P1" s="273"/>
      <c r="Q1" s="273"/>
      <c r="R1" s="273"/>
      <c r="S1" s="273"/>
      <c r="T1" s="273"/>
      <c r="U1" s="273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</row>
    <row r="2" spans="1:55" s="136" customFormat="1" ht="23.25">
      <c r="A2" s="137" t="s">
        <v>1</v>
      </c>
      <c r="B2" s="133"/>
      <c r="C2" s="134"/>
      <c r="D2" s="135"/>
      <c r="E2" s="135"/>
      <c r="F2" s="135"/>
      <c r="G2" s="135"/>
      <c r="H2" s="135"/>
      <c r="I2" s="135"/>
      <c r="J2" s="135"/>
      <c r="M2" s="272"/>
      <c r="N2" s="272"/>
      <c r="O2" s="273"/>
      <c r="P2" s="273"/>
      <c r="Q2" s="273"/>
      <c r="R2" s="273"/>
      <c r="S2" s="273"/>
      <c r="T2" s="273"/>
      <c r="U2" s="273"/>
      <c r="V2" s="272"/>
      <c r="W2" s="272"/>
      <c r="X2" s="272"/>
      <c r="Y2" s="272"/>
      <c r="Z2" s="272"/>
      <c r="AA2" s="272"/>
      <c r="AB2" s="272"/>
      <c r="AC2" s="272"/>
      <c r="AD2" s="272"/>
      <c r="AE2" s="272"/>
      <c r="AF2" s="272"/>
      <c r="AG2" s="272"/>
      <c r="AH2" s="272"/>
      <c r="AI2" s="272"/>
      <c r="AJ2" s="272"/>
      <c r="AK2" s="272"/>
      <c r="AL2" s="272"/>
      <c r="AM2" s="272"/>
      <c r="AN2" s="272"/>
      <c r="AO2" s="272"/>
      <c r="AP2" s="272"/>
      <c r="AQ2" s="272"/>
      <c r="AR2" s="272"/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</row>
    <row r="3" spans="1:55" s="141" customFormat="1" ht="21.75">
      <c r="A3" s="138"/>
      <c r="B3" s="139"/>
      <c r="C3" s="138"/>
      <c r="D3" s="140"/>
      <c r="E3" s="140"/>
      <c r="F3" s="140"/>
      <c r="G3" s="140"/>
      <c r="H3" s="140"/>
      <c r="I3" s="140"/>
      <c r="J3" s="140"/>
      <c r="M3" s="274"/>
      <c r="N3" s="274"/>
      <c r="O3" s="275"/>
      <c r="P3" s="275"/>
      <c r="Q3" s="275"/>
      <c r="R3" s="275"/>
      <c r="S3" s="275"/>
      <c r="T3" s="275"/>
      <c r="U3" s="275"/>
      <c r="V3" s="274"/>
      <c r="W3" s="274"/>
      <c r="X3" s="274"/>
      <c r="Y3" s="274"/>
      <c r="Z3" s="274"/>
      <c r="AA3" s="274"/>
      <c r="AB3" s="274"/>
      <c r="AC3" s="274"/>
      <c r="AD3" s="274"/>
      <c r="AE3" s="274"/>
      <c r="AF3" s="274"/>
      <c r="AG3" s="274"/>
      <c r="AH3" s="274"/>
      <c r="AI3" s="274"/>
      <c r="AJ3" s="274"/>
      <c r="AK3" s="274"/>
      <c r="AL3" s="274"/>
      <c r="AM3" s="274"/>
      <c r="AN3" s="274"/>
      <c r="AO3" s="274"/>
      <c r="AP3" s="274"/>
      <c r="AQ3" s="274"/>
      <c r="AR3" s="274"/>
      <c r="AS3" s="274"/>
      <c r="AT3" s="274"/>
      <c r="AU3" s="274"/>
      <c r="AV3" s="274"/>
      <c r="AW3" s="274"/>
      <c r="AX3" s="274"/>
      <c r="AY3" s="274"/>
      <c r="AZ3" s="274"/>
      <c r="BA3" s="274"/>
      <c r="BB3" s="274"/>
      <c r="BC3" s="274"/>
    </row>
    <row r="4" spans="1:55" s="141" customFormat="1" ht="21.75">
      <c r="A4" s="138"/>
      <c r="B4" s="142"/>
      <c r="C4" s="143"/>
      <c r="D4" s="258" t="s">
        <v>2</v>
      </c>
      <c r="E4" s="258"/>
      <c r="F4" s="258"/>
      <c r="G4" s="144"/>
      <c r="H4" s="258" t="s">
        <v>3</v>
      </c>
      <c r="I4" s="258"/>
      <c r="J4" s="258"/>
      <c r="M4" s="274"/>
      <c r="N4" s="274"/>
      <c r="O4" s="276"/>
      <c r="P4" s="276"/>
      <c r="Q4" s="276"/>
      <c r="R4" s="277"/>
      <c r="S4" s="276"/>
      <c r="T4" s="276"/>
      <c r="U4" s="276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  <c r="AW4" s="274"/>
      <c r="AX4" s="274"/>
      <c r="AY4" s="274"/>
      <c r="AZ4" s="274"/>
      <c r="BA4" s="274"/>
      <c r="BB4" s="274"/>
      <c r="BC4" s="274"/>
    </row>
    <row r="5" spans="1:55" s="141" customFormat="1" ht="23.25">
      <c r="A5" s="137"/>
      <c r="C5" s="143"/>
      <c r="D5" s="145" t="s">
        <v>221</v>
      </c>
      <c r="E5" s="146"/>
      <c r="F5" s="146" t="s">
        <v>4</v>
      </c>
      <c r="G5" s="147"/>
      <c r="H5" s="145" t="s">
        <v>221</v>
      </c>
      <c r="I5" s="146"/>
      <c r="J5" s="146" t="s">
        <v>4</v>
      </c>
      <c r="M5" s="274"/>
      <c r="N5" s="274"/>
      <c r="O5" s="278"/>
      <c r="P5" s="279"/>
      <c r="Q5" s="279"/>
      <c r="R5" s="280"/>
      <c r="S5" s="278"/>
      <c r="T5" s="279"/>
      <c r="U5" s="279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4"/>
      <c r="AU5" s="274"/>
      <c r="AV5" s="274"/>
      <c r="AW5" s="274"/>
      <c r="AX5" s="274"/>
      <c r="AY5" s="274"/>
      <c r="AZ5" s="274"/>
      <c r="BA5" s="274"/>
      <c r="BB5" s="274"/>
      <c r="BC5" s="274"/>
    </row>
    <row r="6" spans="1:55" s="141" customFormat="1" ht="21.75">
      <c r="A6" s="148" t="s">
        <v>5</v>
      </c>
      <c r="B6" s="142" t="s">
        <v>6</v>
      </c>
      <c r="C6" s="143"/>
      <c r="D6" s="149">
        <v>2568</v>
      </c>
      <c r="E6" s="150"/>
      <c r="F6" s="149">
        <v>2567</v>
      </c>
      <c r="G6" s="151"/>
      <c r="H6" s="149">
        <v>2568</v>
      </c>
      <c r="I6" s="150"/>
      <c r="J6" s="149">
        <v>2567</v>
      </c>
      <c r="M6" s="274"/>
      <c r="N6" s="274"/>
      <c r="O6" s="281"/>
      <c r="P6" s="282"/>
      <c r="Q6" s="281"/>
      <c r="R6" s="283"/>
      <c r="S6" s="281"/>
      <c r="T6" s="282"/>
      <c r="U6" s="281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T6" s="274"/>
      <c r="AU6" s="274"/>
      <c r="AV6" s="274"/>
      <c r="AW6" s="274"/>
      <c r="AX6" s="274"/>
      <c r="AY6" s="274"/>
      <c r="AZ6" s="274"/>
      <c r="BA6" s="274"/>
      <c r="BB6" s="274"/>
      <c r="BC6" s="274"/>
    </row>
    <row r="7" spans="1:55" s="141" customFormat="1" ht="21.75">
      <c r="A7" s="148"/>
      <c r="B7" s="142"/>
      <c r="C7" s="143"/>
      <c r="D7" s="151" t="s">
        <v>7</v>
      </c>
      <c r="E7" s="150"/>
      <c r="F7" s="151"/>
      <c r="G7" s="151"/>
      <c r="H7" s="151" t="s">
        <v>7</v>
      </c>
      <c r="I7" s="150"/>
      <c r="J7" s="151"/>
      <c r="M7" s="274"/>
      <c r="N7" s="274"/>
      <c r="O7" s="283"/>
      <c r="P7" s="282"/>
      <c r="Q7" s="283"/>
      <c r="R7" s="283"/>
      <c r="S7" s="283"/>
      <c r="T7" s="282"/>
      <c r="U7" s="283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T7" s="274"/>
      <c r="AU7" s="274"/>
      <c r="AV7" s="274"/>
      <c r="AW7" s="274"/>
      <c r="AX7" s="274"/>
      <c r="AY7" s="274"/>
      <c r="AZ7" s="274"/>
      <c r="BA7" s="274"/>
      <c r="BB7" s="274"/>
      <c r="BC7" s="274"/>
    </row>
    <row r="8" spans="1:55" s="141" customFormat="1" ht="21.75">
      <c r="A8" s="138"/>
      <c r="B8" s="152"/>
      <c r="C8" s="143"/>
      <c r="D8" s="257" t="s">
        <v>8</v>
      </c>
      <c r="E8" s="257"/>
      <c r="F8" s="257"/>
      <c r="G8" s="257"/>
      <c r="H8" s="257"/>
      <c r="I8" s="257"/>
      <c r="J8" s="257"/>
      <c r="M8" s="274"/>
      <c r="N8" s="274"/>
      <c r="O8" s="284"/>
      <c r="P8" s="284"/>
      <c r="Q8" s="284"/>
      <c r="R8" s="284"/>
      <c r="S8" s="284"/>
      <c r="T8" s="284"/>
      <c r="U8" s="28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4"/>
      <c r="AU8" s="274"/>
      <c r="AV8" s="274"/>
      <c r="AW8" s="274"/>
      <c r="AX8" s="274"/>
      <c r="AY8" s="274"/>
      <c r="AZ8" s="274"/>
      <c r="BA8" s="274"/>
      <c r="BB8" s="274"/>
      <c r="BC8" s="274"/>
    </row>
    <row r="9" spans="1:55" s="141" customFormat="1" ht="21.75">
      <c r="A9" s="153" t="s">
        <v>9</v>
      </c>
      <c r="B9" s="139"/>
      <c r="C9" s="138"/>
      <c r="D9" s="1"/>
      <c r="E9" s="1"/>
      <c r="F9" s="1"/>
      <c r="G9" s="1"/>
      <c r="H9" s="1"/>
      <c r="I9" s="1"/>
      <c r="J9" s="1"/>
      <c r="M9" s="274"/>
      <c r="N9" s="274"/>
      <c r="O9" s="1"/>
      <c r="P9" s="1"/>
      <c r="Q9" s="1"/>
      <c r="R9" s="1"/>
      <c r="S9" s="1"/>
      <c r="T9" s="1"/>
      <c r="U9" s="1"/>
      <c r="V9" s="274"/>
      <c r="W9" s="274"/>
      <c r="X9" s="274"/>
      <c r="Y9" s="274"/>
      <c r="Z9" s="274"/>
      <c r="AA9" s="274"/>
      <c r="AB9" s="274"/>
      <c r="AC9" s="274"/>
      <c r="AD9" s="274"/>
      <c r="AE9" s="274"/>
      <c r="AF9" s="274"/>
      <c r="AG9" s="274"/>
      <c r="AH9" s="274"/>
      <c r="AI9" s="274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T9" s="274"/>
      <c r="AU9" s="274"/>
      <c r="AV9" s="274"/>
      <c r="AW9" s="274"/>
      <c r="AX9" s="274"/>
      <c r="AY9" s="274"/>
      <c r="AZ9" s="274"/>
      <c r="BA9" s="274"/>
      <c r="BB9" s="274"/>
      <c r="BC9" s="274"/>
    </row>
    <row r="10" spans="1:55" s="141" customFormat="1" ht="21.75">
      <c r="A10" s="143" t="s">
        <v>10</v>
      </c>
      <c r="B10" s="142"/>
      <c r="C10" s="143"/>
      <c r="D10" s="11">
        <v>141263</v>
      </c>
      <c r="E10" s="11"/>
      <c r="F10" s="11">
        <v>151511</v>
      </c>
      <c r="G10" s="6"/>
      <c r="H10" s="11">
        <v>12445</v>
      </c>
      <c r="I10" s="11"/>
      <c r="J10" s="11">
        <v>27920</v>
      </c>
      <c r="M10" s="274"/>
      <c r="N10" s="274"/>
      <c r="O10" s="6"/>
      <c r="P10" s="6"/>
      <c r="Q10" s="6"/>
      <c r="R10" s="6"/>
      <c r="S10" s="6"/>
      <c r="T10" s="6"/>
      <c r="U10" s="6"/>
      <c r="V10" s="274"/>
      <c r="W10" s="274"/>
      <c r="X10" s="285"/>
      <c r="Y10" s="285"/>
      <c r="Z10" s="285"/>
      <c r="AA10" s="285"/>
      <c r="AB10" s="274"/>
      <c r="AC10" s="274"/>
      <c r="AD10" s="274"/>
      <c r="AE10" s="274"/>
      <c r="AF10" s="274"/>
      <c r="AG10" s="274"/>
      <c r="AH10" s="274"/>
      <c r="AI10" s="274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T10" s="274"/>
      <c r="AU10" s="274"/>
      <c r="AV10" s="274"/>
      <c r="AW10" s="274"/>
      <c r="AX10" s="274"/>
      <c r="AY10" s="274"/>
      <c r="AZ10" s="274"/>
      <c r="BA10" s="274"/>
      <c r="BB10" s="274"/>
      <c r="BC10" s="274"/>
    </row>
    <row r="11" spans="1:55" s="141" customFormat="1" ht="21.75">
      <c r="A11" s="143" t="s">
        <v>11</v>
      </c>
      <c r="B11" s="142" t="s">
        <v>12</v>
      </c>
      <c r="C11" s="143"/>
      <c r="D11" s="11">
        <v>773759</v>
      </c>
      <c r="E11" s="11"/>
      <c r="F11" s="11">
        <v>1000496</v>
      </c>
      <c r="G11" s="6"/>
      <c r="H11" s="11">
        <v>897785</v>
      </c>
      <c r="I11" s="11"/>
      <c r="J11" s="11">
        <v>924399</v>
      </c>
      <c r="M11" s="274"/>
      <c r="N11" s="274"/>
      <c r="O11" s="6"/>
      <c r="P11" s="6"/>
      <c r="Q11" s="6"/>
      <c r="R11" s="6"/>
      <c r="S11" s="6"/>
      <c r="T11" s="6"/>
      <c r="U11" s="6"/>
      <c r="V11" s="274"/>
      <c r="W11" s="274"/>
      <c r="X11" s="285"/>
      <c r="Y11" s="285"/>
      <c r="Z11" s="285"/>
      <c r="AA11" s="285"/>
      <c r="AB11" s="274"/>
      <c r="AC11" s="274"/>
      <c r="AD11" s="274"/>
      <c r="AE11" s="274"/>
      <c r="AF11" s="274"/>
      <c r="AG11" s="274"/>
      <c r="AH11" s="274"/>
      <c r="AI11" s="274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T11" s="274"/>
      <c r="AU11" s="274"/>
      <c r="AV11" s="274"/>
      <c r="AW11" s="274"/>
      <c r="AX11" s="274"/>
      <c r="AY11" s="274"/>
      <c r="AZ11" s="274"/>
      <c r="BA11" s="274"/>
      <c r="BB11" s="274"/>
      <c r="BC11" s="274"/>
    </row>
    <row r="12" spans="1:55" s="141" customFormat="1" ht="21.75">
      <c r="A12" s="143" t="s">
        <v>13</v>
      </c>
      <c r="B12" s="142">
        <v>2</v>
      </c>
      <c r="C12" s="143"/>
      <c r="D12" s="12">
        <v>96588</v>
      </c>
      <c r="E12" s="11"/>
      <c r="F12" s="12">
        <v>166070</v>
      </c>
      <c r="G12" s="6"/>
      <c r="H12" s="11">
        <v>78690</v>
      </c>
      <c r="I12" s="11"/>
      <c r="J12" s="12">
        <v>87468</v>
      </c>
      <c r="M12" s="274"/>
      <c r="N12" s="274"/>
      <c r="O12" s="286"/>
      <c r="P12" s="6"/>
      <c r="Q12" s="286"/>
      <c r="R12" s="6"/>
      <c r="S12" s="6"/>
      <c r="T12" s="6"/>
      <c r="U12" s="286"/>
      <c r="V12" s="274"/>
      <c r="W12" s="274"/>
      <c r="X12" s="285"/>
      <c r="Y12" s="285"/>
      <c r="Z12" s="285"/>
      <c r="AA12" s="285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74"/>
      <c r="AU12" s="274"/>
      <c r="AV12" s="274"/>
      <c r="AW12" s="274"/>
      <c r="AX12" s="274"/>
      <c r="AY12" s="274"/>
      <c r="AZ12" s="274"/>
      <c r="BA12" s="274"/>
      <c r="BB12" s="274"/>
      <c r="BC12" s="274"/>
    </row>
    <row r="13" spans="1:55" s="141" customFormat="1" ht="21.75">
      <c r="A13" s="143" t="s">
        <v>14</v>
      </c>
      <c r="B13" s="142">
        <v>2</v>
      </c>
      <c r="C13" s="143"/>
      <c r="D13" s="12">
        <v>0</v>
      </c>
      <c r="E13" s="11"/>
      <c r="F13" s="12">
        <v>0</v>
      </c>
      <c r="G13" s="6"/>
      <c r="H13" s="11">
        <v>0</v>
      </c>
      <c r="I13" s="11"/>
      <c r="J13" s="12">
        <v>7630</v>
      </c>
      <c r="M13" s="274"/>
      <c r="N13" s="274"/>
      <c r="O13" s="286"/>
      <c r="P13" s="6"/>
      <c r="Q13" s="286"/>
      <c r="R13" s="6"/>
      <c r="S13" s="6"/>
      <c r="T13" s="6"/>
      <c r="U13" s="286"/>
      <c r="V13" s="274"/>
      <c r="W13" s="274"/>
      <c r="X13" s="285"/>
      <c r="Y13" s="285"/>
      <c r="Z13" s="285"/>
      <c r="AA13" s="285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T13" s="274"/>
      <c r="AU13" s="274"/>
      <c r="AV13" s="274"/>
      <c r="AW13" s="274"/>
      <c r="AX13" s="274"/>
      <c r="AY13" s="274"/>
      <c r="AZ13" s="274"/>
      <c r="BA13" s="274"/>
      <c r="BB13" s="274"/>
      <c r="BC13" s="274"/>
    </row>
    <row r="14" spans="1:55" s="141" customFormat="1" ht="21.75">
      <c r="A14" s="143" t="s">
        <v>15</v>
      </c>
      <c r="B14" s="142"/>
      <c r="C14" s="143"/>
      <c r="D14" s="11">
        <v>750</v>
      </c>
      <c r="E14" s="11"/>
      <c r="F14" s="11">
        <v>820</v>
      </c>
      <c r="G14" s="6"/>
      <c r="H14" s="11">
        <v>750</v>
      </c>
      <c r="I14" s="11"/>
      <c r="J14" s="11">
        <v>820</v>
      </c>
      <c r="M14" s="274"/>
      <c r="N14" s="274"/>
      <c r="O14" s="6"/>
      <c r="P14" s="6"/>
      <c r="Q14" s="6"/>
      <c r="R14" s="6"/>
      <c r="S14" s="6"/>
      <c r="T14" s="6"/>
      <c r="U14" s="6"/>
      <c r="V14" s="274"/>
      <c r="W14" s="274"/>
      <c r="X14" s="285"/>
      <c r="Y14" s="285"/>
      <c r="Z14" s="285"/>
      <c r="AA14" s="285"/>
      <c r="AB14" s="274"/>
      <c r="AC14" s="274"/>
      <c r="AD14" s="274"/>
      <c r="AE14" s="274"/>
      <c r="AF14" s="274"/>
      <c r="AG14" s="274"/>
      <c r="AH14" s="274"/>
      <c r="AI14" s="274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T14" s="274"/>
      <c r="AU14" s="274"/>
      <c r="AV14" s="274"/>
      <c r="AW14" s="274"/>
      <c r="AX14" s="274"/>
      <c r="AY14" s="274"/>
      <c r="AZ14" s="274"/>
      <c r="BA14" s="274"/>
      <c r="BB14" s="274"/>
      <c r="BC14" s="274"/>
    </row>
    <row r="15" spans="1:55" s="141" customFormat="1" ht="21.75">
      <c r="A15" s="143" t="s">
        <v>16</v>
      </c>
      <c r="B15" s="142"/>
      <c r="C15" s="143"/>
      <c r="D15" s="11">
        <v>802360</v>
      </c>
      <c r="E15" s="11"/>
      <c r="F15" s="11">
        <v>1188036</v>
      </c>
      <c r="G15" s="6"/>
      <c r="H15" s="11">
        <v>479615</v>
      </c>
      <c r="I15" s="11"/>
      <c r="J15" s="11">
        <v>893909</v>
      </c>
      <c r="M15" s="274"/>
      <c r="N15" s="274"/>
      <c r="O15" s="6"/>
      <c r="P15" s="6"/>
      <c r="Q15" s="6"/>
      <c r="R15" s="6"/>
      <c r="S15" s="6"/>
      <c r="T15" s="6"/>
      <c r="U15" s="6"/>
      <c r="V15" s="274"/>
      <c r="W15" s="274"/>
      <c r="X15" s="285"/>
      <c r="Y15" s="285"/>
      <c r="Z15" s="285"/>
      <c r="AA15" s="285"/>
      <c r="AB15" s="274"/>
      <c r="AC15" s="274"/>
      <c r="AD15" s="274"/>
      <c r="AE15" s="274"/>
      <c r="AF15" s="274"/>
      <c r="AG15" s="274"/>
      <c r="AH15" s="274"/>
      <c r="AI15" s="274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T15" s="274"/>
      <c r="AU15" s="274"/>
      <c r="AV15" s="274"/>
      <c r="AW15" s="274"/>
      <c r="AX15" s="274"/>
      <c r="AY15" s="274"/>
      <c r="AZ15" s="274"/>
      <c r="BA15" s="274"/>
      <c r="BB15" s="274"/>
      <c r="BC15" s="274"/>
    </row>
    <row r="16" spans="1:55" s="141" customFormat="1" ht="21.75">
      <c r="A16" s="143" t="s">
        <v>17</v>
      </c>
      <c r="B16" s="142">
        <v>9</v>
      </c>
      <c r="C16" s="143"/>
      <c r="D16" s="11">
        <v>1527</v>
      </c>
      <c r="E16" s="11"/>
      <c r="F16" s="11">
        <v>2948</v>
      </c>
      <c r="G16" s="6"/>
      <c r="H16" s="11">
        <v>99</v>
      </c>
      <c r="I16" s="11"/>
      <c r="J16" s="11">
        <v>867</v>
      </c>
      <c r="M16" s="274"/>
      <c r="N16" s="274"/>
      <c r="O16" s="6"/>
      <c r="P16" s="6"/>
      <c r="Q16" s="6"/>
      <c r="R16" s="6"/>
      <c r="S16" s="6"/>
      <c r="T16" s="6"/>
      <c r="U16" s="6"/>
      <c r="V16" s="274"/>
      <c r="W16" s="274"/>
      <c r="X16" s="285"/>
      <c r="Y16" s="285"/>
      <c r="Z16" s="285"/>
      <c r="AA16" s="285"/>
      <c r="AB16" s="274"/>
      <c r="AC16" s="274"/>
      <c r="AD16" s="274"/>
      <c r="AE16" s="274"/>
      <c r="AF16" s="274"/>
      <c r="AG16" s="274"/>
      <c r="AH16" s="274"/>
      <c r="AI16" s="274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T16" s="274"/>
      <c r="AU16" s="274"/>
      <c r="AV16" s="274"/>
      <c r="AW16" s="274"/>
      <c r="AX16" s="274"/>
      <c r="AY16" s="274"/>
      <c r="AZ16" s="274"/>
      <c r="BA16" s="274"/>
      <c r="BB16" s="274"/>
      <c r="BC16" s="274"/>
    </row>
    <row r="17" spans="1:55" s="141" customFormat="1" ht="21.75">
      <c r="A17" s="143" t="s">
        <v>18</v>
      </c>
      <c r="B17" s="142"/>
      <c r="C17" s="143"/>
      <c r="D17" s="11">
        <v>14769</v>
      </c>
      <c r="E17" s="11"/>
      <c r="F17" s="11">
        <v>16191</v>
      </c>
      <c r="G17" s="6"/>
      <c r="H17" s="11">
        <v>6011</v>
      </c>
      <c r="I17" s="11"/>
      <c r="J17" s="11">
        <v>3061</v>
      </c>
      <c r="M17" s="274"/>
      <c r="N17" s="274"/>
      <c r="O17" s="6"/>
      <c r="P17" s="6"/>
      <c r="Q17" s="6"/>
      <c r="R17" s="6"/>
      <c r="S17" s="6"/>
      <c r="T17" s="6"/>
      <c r="U17" s="6"/>
      <c r="V17" s="274"/>
      <c r="W17" s="274"/>
      <c r="X17" s="285"/>
      <c r="Y17" s="285"/>
      <c r="Z17" s="285"/>
      <c r="AA17" s="285"/>
      <c r="AB17" s="274"/>
      <c r="AC17" s="274"/>
      <c r="AD17" s="274"/>
      <c r="AE17" s="274"/>
      <c r="AF17" s="274"/>
      <c r="AG17" s="274"/>
      <c r="AH17" s="274"/>
      <c r="AI17" s="274"/>
      <c r="AJ17" s="274"/>
      <c r="AK17" s="274"/>
      <c r="AL17" s="274"/>
      <c r="AM17" s="274"/>
      <c r="AN17" s="274"/>
      <c r="AO17" s="274"/>
      <c r="AP17" s="274"/>
      <c r="AQ17" s="274"/>
      <c r="AR17" s="274"/>
      <c r="AS17" s="274"/>
      <c r="AT17" s="274"/>
      <c r="AU17" s="274"/>
      <c r="AV17" s="274"/>
      <c r="AW17" s="274"/>
      <c r="AX17" s="274"/>
      <c r="AY17" s="274"/>
      <c r="AZ17" s="274"/>
      <c r="BA17" s="274"/>
      <c r="BB17" s="274"/>
      <c r="BC17" s="274"/>
    </row>
    <row r="18" spans="1:55" s="157" customFormat="1" ht="21.75">
      <c r="A18" s="155" t="s">
        <v>19</v>
      </c>
      <c r="B18" s="156"/>
      <c r="C18" s="155"/>
      <c r="D18" s="37">
        <f>SUM(D10:D17)</f>
        <v>1831016</v>
      </c>
      <c r="E18" s="7"/>
      <c r="F18" s="37">
        <f>SUM(F10:F17)</f>
        <v>2526072</v>
      </c>
      <c r="G18" s="7"/>
      <c r="H18" s="37">
        <f>SUM(H10:H17)</f>
        <v>1475395</v>
      </c>
      <c r="I18" s="7"/>
      <c r="J18" s="37">
        <f>SUM(J10:J17)</f>
        <v>1946074</v>
      </c>
      <c r="M18" s="287"/>
      <c r="N18" s="287"/>
      <c r="O18" s="131"/>
      <c r="P18" s="7"/>
      <c r="Q18" s="131"/>
      <c r="R18" s="7"/>
      <c r="S18" s="131"/>
      <c r="T18" s="7"/>
      <c r="U18" s="131"/>
      <c r="V18" s="287"/>
      <c r="W18" s="287"/>
      <c r="X18" s="285"/>
      <c r="Y18" s="285"/>
      <c r="Z18" s="285"/>
      <c r="AA18" s="285"/>
      <c r="AB18" s="287"/>
      <c r="AC18" s="287"/>
      <c r="AD18" s="287"/>
      <c r="AE18" s="287"/>
      <c r="AF18" s="287"/>
      <c r="AG18" s="287"/>
      <c r="AH18" s="287"/>
      <c r="AI18" s="287"/>
      <c r="AJ18" s="287"/>
      <c r="AK18" s="287"/>
      <c r="AL18" s="287"/>
      <c r="AM18" s="287"/>
      <c r="AN18" s="287"/>
      <c r="AO18" s="287"/>
      <c r="AP18" s="287"/>
      <c r="AQ18" s="287"/>
      <c r="AR18" s="287"/>
      <c r="AS18" s="287"/>
      <c r="AT18" s="287"/>
      <c r="AU18" s="287"/>
      <c r="AV18" s="287"/>
      <c r="AW18" s="287"/>
      <c r="AX18" s="287"/>
      <c r="AY18" s="287"/>
      <c r="AZ18" s="287"/>
      <c r="BA18" s="287"/>
      <c r="BB18" s="287"/>
      <c r="BC18" s="287"/>
    </row>
    <row r="19" spans="1:55" s="141" customFormat="1" ht="21.75">
      <c r="A19" s="143"/>
      <c r="B19" s="142"/>
      <c r="C19" s="143"/>
      <c r="D19" s="6"/>
      <c r="E19" s="6"/>
      <c r="F19" s="6"/>
      <c r="G19" s="6"/>
      <c r="H19" s="6"/>
      <c r="I19" s="6"/>
      <c r="J19" s="6"/>
      <c r="M19" s="274"/>
      <c r="N19" s="274"/>
      <c r="O19" s="6"/>
      <c r="P19" s="6"/>
      <c r="Q19" s="6"/>
      <c r="R19" s="6"/>
      <c r="S19" s="6"/>
      <c r="T19" s="6"/>
      <c r="U19" s="6"/>
      <c r="V19" s="274"/>
      <c r="W19" s="274"/>
      <c r="X19" s="274"/>
      <c r="Y19" s="274"/>
      <c r="Z19" s="274"/>
      <c r="AA19" s="274"/>
      <c r="AB19" s="274"/>
      <c r="AC19" s="274"/>
      <c r="AD19" s="274"/>
      <c r="AE19" s="274"/>
      <c r="AF19" s="274"/>
      <c r="AG19" s="274"/>
      <c r="AH19" s="274"/>
      <c r="AI19" s="274"/>
      <c r="AJ19" s="274"/>
      <c r="AK19" s="274"/>
      <c r="AL19" s="274"/>
      <c r="AM19" s="274"/>
      <c r="AN19" s="274"/>
      <c r="AO19" s="274"/>
      <c r="AP19" s="274"/>
      <c r="AQ19" s="274"/>
      <c r="AR19" s="274"/>
      <c r="AS19" s="274"/>
      <c r="AT19" s="274"/>
      <c r="AU19" s="274"/>
      <c r="AV19" s="274"/>
      <c r="AW19" s="274"/>
      <c r="AX19" s="274"/>
      <c r="AY19" s="274"/>
      <c r="AZ19" s="274"/>
      <c r="BA19" s="274"/>
      <c r="BB19" s="274"/>
      <c r="BC19" s="274"/>
    </row>
    <row r="20" spans="1:55" s="141" customFormat="1" ht="21.75">
      <c r="A20" s="153" t="s">
        <v>20</v>
      </c>
      <c r="B20" s="142"/>
      <c r="C20" s="143"/>
      <c r="D20" s="6"/>
      <c r="E20" s="10"/>
      <c r="F20" s="6"/>
      <c r="G20" s="6"/>
      <c r="H20" s="6"/>
      <c r="I20" s="6"/>
      <c r="J20" s="6"/>
      <c r="M20" s="274"/>
      <c r="N20" s="274"/>
      <c r="O20" s="6"/>
      <c r="P20" s="10"/>
      <c r="Q20" s="6"/>
      <c r="R20" s="6"/>
      <c r="S20" s="6"/>
      <c r="T20" s="6"/>
      <c r="U20" s="6"/>
      <c r="V20" s="274"/>
      <c r="W20" s="274"/>
      <c r="X20" s="274"/>
      <c r="Y20" s="274"/>
      <c r="Z20" s="274"/>
      <c r="AA20" s="274"/>
      <c r="AB20" s="274"/>
      <c r="AC20" s="274"/>
      <c r="AD20" s="274"/>
      <c r="AE20" s="274"/>
      <c r="AF20" s="274"/>
      <c r="AG20" s="274"/>
      <c r="AH20" s="274"/>
      <c r="AI20" s="274"/>
      <c r="AJ20" s="274"/>
      <c r="AK20" s="274"/>
      <c r="AL20" s="274"/>
      <c r="AM20" s="274"/>
      <c r="AN20" s="274"/>
      <c r="AO20" s="274"/>
      <c r="AP20" s="274"/>
      <c r="AQ20" s="274"/>
      <c r="AR20" s="274"/>
      <c r="AS20" s="274"/>
      <c r="AT20" s="274"/>
      <c r="AU20" s="274"/>
      <c r="AV20" s="274"/>
      <c r="AW20" s="274"/>
      <c r="AX20" s="274"/>
      <c r="AY20" s="274"/>
      <c r="AZ20" s="274"/>
      <c r="BA20" s="274"/>
      <c r="BB20" s="274"/>
      <c r="BC20" s="274"/>
    </row>
    <row r="21" spans="1:55" s="141" customFormat="1" ht="21.75">
      <c r="A21" s="143" t="s">
        <v>21</v>
      </c>
      <c r="B21" s="142">
        <v>9</v>
      </c>
      <c r="C21" s="143"/>
      <c r="D21" s="6">
        <v>5100</v>
      </c>
      <c r="E21" s="11"/>
      <c r="F21" s="11">
        <v>5100</v>
      </c>
      <c r="G21" s="6"/>
      <c r="H21" s="6">
        <v>5100</v>
      </c>
      <c r="I21" s="11"/>
      <c r="J21" s="6">
        <v>5100</v>
      </c>
      <c r="M21" s="274"/>
      <c r="N21" s="274"/>
      <c r="O21" s="6"/>
      <c r="P21" s="6"/>
      <c r="Q21" s="6"/>
      <c r="R21" s="6"/>
      <c r="S21" s="6"/>
      <c r="T21" s="6"/>
      <c r="U21" s="6"/>
      <c r="V21" s="274"/>
      <c r="W21" s="274"/>
      <c r="X21" s="285"/>
      <c r="Y21" s="285"/>
      <c r="Z21" s="285"/>
      <c r="AA21" s="285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274"/>
      <c r="AN21" s="274"/>
      <c r="AO21" s="274"/>
      <c r="AP21" s="274"/>
      <c r="AQ21" s="274"/>
      <c r="AR21" s="274"/>
      <c r="AS21" s="274"/>
      <c r="AT21" s="274"/>
      <c r="AU21" s="274"/>
      <c r="AV21" s="274"/>
      <c r="AW21" s="274"/>
      <c r="AX21" s="274"/>
      <c r="AY21" s="274"/>
      <c r="AZ21" s="274"/>
      <c r="BA21" s="274"/>
      <c r="BB21" s="274"/>
      <c r="BC21" s="274"/>
    </row>
    <row r="22" spans="1:55" s="141" customFormat="1" ht="21.75">
      <c r="A22" s="143" t="s">
        <v>22</v>
      </c>
      <c r="B22" s="142"/>
      <c r="C22" s="143"/>
      <c r="D22" s="11">
        <v>28279</v>
      </c>
      <c r="E22" s="11"/>
      <c r="F22" s="11">
        <v>28577</v>
      </c>
      <c r="G22" s="6"/>
      <c r="H22" s="12">
        <v>0</v>
      </c>
      <c r="I22" s="11"/>
      <c r="J22" s="12">
        <v>0</v>
      </c>
      <c r="M22" s="274"/>
      <c r="N22" s="274"/>
      <c r="O22" s="6"/>
      <c r="P22" s="6"/>
      <c r="Q22" s="6"/>
      <c r="R22" s="6"/>
      <c r="S22" s="286"/>
      <c r="T22" s="6"/>
      <c r="U22" s="286"/>
      <c r="V22" s="274"/>
      <c r="W22" s="274"/>
      <c r="X22" s="285"/>
      <c r="Y22" s="285"/>
      <c r="Z22" s="285"/>
      <c r="AA22" s="285"/>
      <c r="AB22" s="274"/>
      <c r="AC22" s="274"/>
      <c r="AD22" s="274"/>
      <c r="AE22" s="274"/>
      <c r="AF22" s="274"/>
      <c r="AG22" s="274"/>
      <c r="AH22" s="274"/>
      <c r="AI22" s="274"/>
      <c r="AJ22" s="274"/>
      <c r="AK22" s="274"/>
      <c r="AL22" s="274"/>
      <c r="AM22" s="274"/>
      <c r="AN22" s="274"/>
      <c r="AO22" s="274"/>
      <c r="AP22" s="274"/>
      <c r="AQ22" s="274"/>
      <c r="AR22" s="274"/>
      <c r="AS22" s="274"/>
      <c r="AT22" s="274"/>
      <c r="AU22" s="274"/>
      <c r="AV22" s="274"/>
      <c r="AW22" s="274"/>
      <c r="AX22" s="274"/>
      <c r="AY22" s="274"/>
      <c r="AZ22" s="274"/>
      <c r="BA22" s="274"/>
      <c r="BB22" s="274"/>
      <c r="BC22" s="274"/>
    </row>
    <row r="23" spans="1:55" s="141" customFormat="1" ht="21.75">
      <c r="A23" s="143" t="s">
        <v>23</v>
      </c>
      <c r="B23" s="142"/>
      <c r="C23" s="143"/>
      <c r="D23" s="12">
        <v>0</v>
      </c>
      <c r="E23" s="11"/>
      <c r="F23" s="12">
        <v>0</v>
      </c>
      <c r="G23" s="6"/>
      <c r="H23" s="6">
        <v>3092118</v>
      </c>
      <c r="I23" s="11"/>
      <c r="J23" s="6">
        <v>3092118</v>
      </c>
      <c r="M23" s="274"/>
      <c r="N23" s="274"/>
      <c r="O23" s="286"/>
      <c r="P23" s="6"/>
      <c r="Q23" s="286"/>
      <c r="R23" s="6"/>
      <c r="S23" s="6"/>
      <c r="T23" s="6"/>
      <c r="U23" s="6"/>
      <c r="V23" s="274"/>
      <c r="W23" s="274"/>
      <c r="X23" s="285"/>
      <c r="Y23" s="285"/>
      <c r="Z23" s="285"/>
      <c r="AA23" s="285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74"/>
      <c r="AP23" s="274"/>
      <c r="AQ23" s="274"/>
      <c r="AR23" s="274"/>
      <c r="AS23" s="274"/>
      <c r="AT23" s="274"/>
      <c r="AU23" s="274"/>
      <c r="AV23" s="274"/>
      <c r="AW23" s="274"/>
      <c r="AX23" s="274"/>
      <c r="AY23" s="274"/>
      <c r="AZ23" s="274"/>
      <c r="BA23" s="274"/>
      <c r="BB23" s="274"/>
      <c r="BC23" s="274"/>
    </row>
    <row r="24" spans="1:55" s="141" customFormat="1" ht="21.75">
      <c r="A24" s="143" t="s">
        <v>24</v>
      </c>
      <c r="B24" s="142">
        <v>2</v>
      </c>
      <c r="C24" s="143"/>
      <c r="D24" s="12">
        <v>0</v>
      </c>
      <c r="E24" s="10"/>
      <c r="F24" s="12">
        <v>0</v>
      </c>
      <c r="G24" s="6"/>
      <c r="H24" s="6">
        <v>357063</v>
      </c>
      <c r="I24" s="6"/>
      <c r="J24" s="6">
        <v>236161</v>
      </c>
      <c r="M24" s="274"/>
      <c r="N24" s="274"/>
      <c r="O24" s="286"/>
      <c r="P24" s="10"/>
      <c r="Q24" s="286"/>
      <c r="R24" s="6"/>
      <c r="S24" s="6"/>
      <c r="T24" s="6"/>
      <c r="U24" s="6"/>
      <c r="V24" s="274"/>
      <c r="W24" s="274"/>
      <c r="X24" s="285"/>
      <c r="Y24" s="285"/>
      <c r="Z24" s="285"/>
      <c r="AA24" s="285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4"/>
      <c r="BA24" s="274"/>
      <c r="BB24" s="274"/>
      <c r="BC24" s="274"/>
    </row>
    <row r="25" spans="1:55" s="141" customFormat="1" ht="21.75">
      <c r="A25" s="143" t="s">
        <v>251</v>
      </c>
      <c r="B25" s="142"/>
      <c r="C25" s="143"/>
      <c r="D25" s="12">
        <v>625</v>
      </c>
      <c r="E25" s="10"/>
      <c r="F25" s="12">
        <v>0</v>
      </c>
      <c r="G25" s="6"/>
      <c r="H25" s="6">
        <v>625</v>
      </c>
      <c r="I25" s="6"/>
      <c r="J25" s="6">
        <v>0</v>
      </c>
      <c r="M25" s="274"/>
      <c r="N25" s="274"/>
      <c r="O25" s="6"/>
      <c r="P25" s="6"/>
      <c r="Q25" s="6"/>
      <c r="R25" s="6"/>
      <c r="S25" s="6"/>
      <c r="T25" s="6"/>
      <c r="U25" s="6"/>
      <c r="V25" s="274"/>
      <c r="W25" s="274"/>
      <c r="X25" s="285"/>
      <c r="Y25" s="285"/>
      <c r="Z25" s="285"/>
      <c r="AA25" s="285"/>
      <c r="AB25" s="274"/>
      <c r="AC25" s="274"/>
      <c r="AD25" s="274"/>
      <c r="AE25" s="274"/>
      <c r="AF25" s="274"/>
      <c r="AG25" s="274"/>
      <c r="AH25" s="274"/>
      <c r="AI25" s="274"/>
      <c r="AJ25" s="274"/>
      <c r="AK25" s="274"/>
      <c r="AL25" s="274"/>
      <c r="AM25" s="274"/>
      <c r="AN25" s="274"/>
      <c r="AO25" s="274"/>
      <c r="AP25" s="274"/>
      <c r="AQ25" s="274"/>
      <c r="AR25" s="274"/>
      <c r="AS25" s="274"/>
      <c r="AT25" s="274"/>
      <c r="AU25" s="274"/>
      <c r="AV25" s="274"/>
      <c r="AW25" s="274"/>
      <c r="AX25" s="274"/>
      <c r="AY25" s="274"/>
      <c r="AZ25" s="274"/>
      <c r="BA25" s="274"/>
      <c r="BB25" s="274"/>
      <c r="BC25" s="274"/>
    </row>
    <row r="26" spans="1:55" s="141" customFormat="1" ht="21.75">
      <c r="A26" s="143" t="s">
        <v>25</v>
      </c>
      <c r="B26" s="142">
        <v>5</v>
      </c>
      <c r="C26" s="143"/>
      <c r="D26" s="11">
        <v>824307</v>
      </c>
      <c r="E26" s="11"/>
      <c r="F26" s="11">
        <v>824307</v>
      </c>
      <c r="G26" s="6"/>
      <c r="H26" s="6">
        <v>532950</v>
      </c>
      <c r="I26" s="11"/>
      <c r="J26" s="6">
        <v>532950</v>
      </c>
      <c r="L26" s="154"/>
      <c r="M26" s="274"/>
      <c r="N26" s="274"/>
      <c r="O26" s="286"/>
      <c r="P26" s="6"/>
      <c r="Q26" s="6"/>
      <c r="R26" s="6"/>
      <c r="S26" s="6"/>
      <c r="T26" s="6"/>
      <c r="U26" s="6"/>
      <c r="V26" s="274"/>
      <c r="W26" s="274"/>
      <c r="X26" s="285"/>
      <c r="Y26" s="285"/>
      <c r="Z26" s="285"/>
      <c r="AA26" s="285"/>
      <c r="AB26" s="274"/>
      <c r="AC26" s="274"/>
      <c r="AD26" s="274"/>
      <c r="AE26" s="274"/>
      <c r="AF26" s="274"/>
      <c r="AG26" s="274"/>
      <c r="AH26" s="274"/>
      <c r="AI26" s="274"/>
      <c r="AJ26" s="274"/>
      <c r="AK26" s="274"/>
      <c r="AL26" s="274"/>
      <c r="AM26" s="274"/>
      <c r="AN26" s="274"/>
      <c r="AO26" s="274"/>
      <c r="AP26" s="274"/>
      <c r="AQ26" s="274"/>
      <c r="AR26" s="274"/>
      <c r="AS26" s="274"/>
      <c r="AT26" s="274"/>
      <c r="AU26" s="274"/>
      <c r="AV26" s="274"/>
      <c r="AW26" s="274"/>
      <c r="AX26" s="274"/>
      <c r="AY26" s="274"/>
      <c r="AZ26" s="274"/>
      <c r="BA26" s="274"/>
      <c r="BB26" s="274"/>
      <c r="BC26" s="274"/>
    </row>
    <row r="27" spans="1:55" s="141" customFormat="1" ht="21.75">
      <c r="A27" s="143" t="s">
        <v>26</v>
      </c>
      <c r="B27" s="142" t="s">
        <v>27</v>
      </c>
      <c r="C27" s="143"/>
      <c r="D27" s="12">
        <v>4164779</v>
      </c>
      <c r="E27" s="11"/>
      <c r="F27" s="11">
        <v>4334310</v>
      </c>
      <c r="G27" s="6"/>
      <c r="H27" s="6">
        <v>1209426</v>
      </c>
      <c r="I27" s="11"/>
      <c r="J27" s="6">
        <v>1240700</v>
      </c>
      <c r="M27" s="274"/>
      <c r="N27" s="274"/>
      <c r="O27" s="6"/>
      <c r="P27" s="6"/>
      <c r="Q27" s="6"/>
      <c r="R27" s="6"/>
      <c r="S27" s="6"/>
      <c r="T27" s="6"/>
      <c r="U27" s="6"/>
      <c r="V27" s="274"/>
      <c r="W27" s="274"/>
      <c r="X27" s="285"/>
      <c r="Y27" s="285"/>
      <c r="Z27" s="285"/>
      <c r="AA27" s="285"/>
      <c r="AB27" s="274"/>
      <c r="AC27" s="274"/>
      <c r="AD27" s="274"/>
      <c r="AE27" s="274"/>
      <c r="AF27" s="274"/>
      <c r="AG27" s="274"/>
      <c r="AH27" s="274"/>
      <c r="AI27" s="274"/>
      <c r="AJ27" s="274"/>
      <c r="AK27" s="274"/>
      <c r="AL27" s="274"/>
      <c r="AM27" s="274"/>
      <c r="AN27" s="274"/>
      <c r="AO27" s="274"/>
      <c r="AP27" s="274"/>
      <c r="AQ27" s="274"/>
      <c r="AR27" s="274"/>
      <c r="AS27" s="274"/>
      <c r="AT27" s="274"/>
      <c r="AU27" s="274"/>
      <c r="AV27" s="274"/>
      <c r="AW27" s="274"/>
      <c r="AX27" s="274"/>
      <c r="AY27" s="274"/>
      <c r="AZ27" s="274"/>
      <c r="BA27" s="274"/>
      <c r="BB27" s="274"/>
      <c r="BC27" s="274"/>
    </row>
    <row r="28" spans="1:55" s="141" customFormat="1" ht="21.75">
      <c r="A28" s="143" t="s">
        <v>28</v>
      </c>
      <c r="B28" s="142"/>
      <c r="C28" s="143"/>
      <c r="D28" s="11">
        <v>5411</v>
      </c>
      <c r="E28" s="11"/>
      <c r="F28" s="11">
        <v>2182</v>
      </c>
      <c r="G28" s="6"/>
      <c r="H28" s="6">
        <v>5242</v>
      </c>
      <c r="I28" s="11"/>
      <c r="J28" s="6">
        <v>1900</v>
      </c>
      <c r="M28" s="274"/>
      <c r="N28" s="274"/>
      <c r="O28" s="6"/>
      <c r="P28" s="6"/>
      <c r="Q28" s="6"/>
      <c r="R28" s="6"/>
      <c r="S28" s="6"/>
      <c r="T28" s="6"/>
      <c r="U28" s="6"/>
      <c r="V28" s="274"/>
      <c r="W28" s="274"/>
      <c r="X28" s="285"/>
      <c r="Y28" s="285"/>
      <c r="Z28" s="285"/>
      <c r="AA28" s="285"/>
      <c r="AB28" s="274"/>
      <c r="AC28" s="274"/>
      <c r="AD28" s="274"/>
      <c r="AE28" s="274"/>
      <c r="AF28" s="274"/>
      <c r="AG28" s="274"/>
      <c r="AH28" s="274"/>
      <c r="AI28" s="274"/>
      <c r="AJ28" s="274"/>
      <c r="AK28" s="274"/>
      <c r="AL28" s="274"/>
      <c r="AM28" s="274"/>
      <c r="AN28" s="274"/>
      <c r="AO28" s="274"/>
      <c r="AP28" s="274"/>
      <c r="AQ28" s="274"/>
      <c r="AR28" s="274"/>
      <c r="AS28" s="274"/>
      <c r="AT28" s="274"/>
      <c r="AU28" s="274"/>
      <c r="AV28" s="274"/>
      <c r="AW28" s="274"/>
      <c r="AX28" s="274"/>
      <c r="AY28" s="274"/>
      <c r="AZ28" s="274"/>
      <c r="BA28" s="274"/>
      <c r="BB28" s="274"/>
      <c r="BC28" s="274"/>
    </row>
    <row r="29" spans="1:55" s="141" customFormat="1" ht="21.75">
      <c r="A29" s="143" t="s">
        <v>29</v>
      </c>
      <c r="B29" s="142"/>
      <c r="C29" s="143"/>
      <c r="D29" s="11">
        <v>156121</v>
      </c>
      <c r="E29" s="11"/>
      <c r="F29" s="11">
        <v>160898</v>
      </c>
      <c r="G29" s="6"/>
      <c r="H29" s="6">
        <v>5313</v>
      </c>
      <c r="I29" s="11"/>
      <c r="J29" s="6">
        <v>5437</v>
      </c>
      <c r="M29" s="274"/>
      <c r="N29" s="274"/>
      <c r="O29" s="6"/>
      <c r="P29" s="6"/>
      <c r="Q29" s="6"/>
      <c r="R29" s="6"/>
      <c r="S29" s="286"/>
      <c r="T29" s="6"/>
      <c r="U29" s="286"/>
      <c r="V29" s="274"/>
      <c r="W29" s="274"/>
      <c r="X29" s="285"/>
      <c r="Y29" s="285"/>
      <c r="Z29" s="285"/>
      <c r="AA29" s="285"/>
      <c r="AB29" s="274"/>
      <c r="AC29" s="274"/>
      <c r="AD29" s="274"/>
      <c r="AE29" s="274"/>
      <c r="AF29" s="274"/>
      <c r="AG29" s="274"/>
      <c r="AH29" s="274"/>
      <c r="AI29" s="274"/>
      <c r="AJ29" s="274"/>
      <c r="AK29" s="274"/>
      <c r="AL29" s="274"/>
      <c r="AM29" s="274"/>
      <c r="AN29" s="274"/>
      <c r="AO29" s="274"/>
      <c r="AP29" s="274"/>
      <c r="AQ29" s="274"/>
      <c r="AR29" s="274"/>
      <c r="AS29" s="274"/>
      <c r="AT29" s="274"/>
      <c r="AU29" s="274"/>
      <c r="AV29" s="274"/>
      <c r="AW29" s="274"/>
      <c r="AX29" s="274"/>
      <c r="AY29" s="274"/>
      <c r="AZ29" s="274"/>
      <c r="BA29" s="274"/>
      <c r="BB29" s="274"/>
      <c r="BC29" s="274"/>
    </row>
    <row r="30" spans="1:55" s="141" customFormat="1" ht="21.75">
      <c r="A30" s="143" t="s">
        <v>30</v>
      </c>
      <c r="B30" s="142"/>
      <c r="C30" s="143"/>
      <c r="D30" s="11">
        <v>831662</v>
      </c>
      <c r="E30" s="11"/>
      <c r="F30" s="11">
        <v>844724</v>
      </c>
      <c r="G30" s="6"/>
      <c r="H30" s="12">
        <v>0</v>
      </c>
      <c r="I30" s="11"/>
      <c r="J30" s="12">
        <v>0</v>
      </c>
      <c r="M30" s="274"/>
      <c r="N30" s="274"/>
      <c r="O30" s="6"/>
      <c r="P30" s="6"/>
      <c r="Q30" s="6"/>
      <c r="R30" s="6"/>
      <c r="S30" s="6"/>
      <c r="T30" s="6"/>
      <c r="U30" s="6"/>
      <c r="V30" s="274"/>
      <c r="W30" s="274"/>
      <c r="X30" s="285"/>
      <c r="Y30" s="285"/>
      <c r="Z30" s="285"/>
      <c r="AA30" s="285"/>
      <c r="AB30" s="274"/>
      <c r="AC30" s="274"/>
      <c r="AD30" s="274"/>
      <c r="AE30" s="274"/>
      <c r="AF30" s="274"/>
      <c r="AG30" s="274"/>
      <c r="AH30" s="274"/>
      <c r="AI30" s="274"/>
      <c r="AJ30" s="274"/>
      <c r="AK30" s="274"/>
      <c r="AL30" s="274"/>
      <c r="AM30" s="274"/>
      <c r="AN30" s="274"/>
      <c r="AO30" s="274"/>
      <c r="AP30" s="274"/>
      <c r="AQ30" s="274"/>
      <c r="AR30" s="274"/>
      <c r="AS30" s="274"/>
      <c r="AT30" s="274"/>
      <c r="AU30" s="274"/>
      <c r="AV30" s="274"/>
      <c r="AW30" s="274"/>
      <c r="AX30" s="274"/>
      <c r="AY30" s="274"/>
      <c r="AZ30" s="274"/>
      <c r="BA30" s="274"/>
      <c r="BB30" s="274"/>
      <c r="BC30" s="274"/>
    </row>
    <row r="31" spans="1:55" s="141" customFormat="1" ht="21.75">
      <c r="A31" s="158" t="s">
        <v>31</v>
      </c>
      <c r="B31" s="158"/>
      <c r="C31" s="143"/>
      <c r="D31" s="11">
        <v>121059</v>
      </c>
      <c r="E31" s="11"/>
      <c r="F31" s="11">
        <v>117891</v>
      </c>
      <c r="G31" s="6"/>
      <c r="H31" s="6">
        <v>114150</v>
      </c>
      <c r="I31" s="11"/>
      <c r="J31" s="6">
        <v>112516</v>
      </c>
      <c r="M31" s="274"/>
      <c r="N31" s="274"/>
      <c r="O31" s="6"/>
      <c r="P31" s="6"/>
      <c r="Q31" s="6"/>
      <c r="R31" s="6"/>
      <c r="S31" s="286"/>
      <c r="T31" s="6"/>
      <c r="U31" s="286"/>
      <c r="V31" s="274"/>
      <c r="W31" s="274"/>
      <c r="X31" s="285"/>
      <c r="Y31" s="285"/>
      <c r="Z31" s="285"/>
      <c r="AA31" s="285"/>
      <c r="AB31" s="274"/>
      <c r="AC31" s="274"/>
      <c r="AD31" s="274"/>
      <c r="AE31" s="274"/>
      <c r="AF31" s="274"/>
      <c r="AG31" s="274"/>
      <c r="AH31" s="274"/>
      <c r="AI31" s="274"/>
      <c r="AJ31" s="274"/>
      <c r="AK31" s="274"/>
      <c r="AL31" s="274"/>
      <c r="AM31" s="274"/>
      <c r="AN31" s="274"/>
      <c r="AO31" s="274"/>
      <c r="AP31" s="274"/>
      <c r="AQ31" s="274"/>
      <c r="AR31" s="274"/>
      <c r="AS31" s="274"/>
      <c r="AT31" s="274"/>
      <c r="AU31" s="274"/>
      <c r="AV31" s="274"/>
      <c r="AW31" s="274"/>
      <c r="AX31" s="274"/>
      <c r="AY31" s="274"/>
      <c r="AZ31" s="274"/>
      <c r="BA31" s="274"/>
      <c r="BB31" s="274"/>
      <c r="BC31" s="274"/>
    </row>
    <row r="32" spans="1:55" s="141" customFormat="1" ht="21.75">
      <c r="A32" s="159" t="s">
        <v>32</v>
      </c>
      <c r="B32" s="142"/>
      <c r="C32" s="143"/>
      <c r="D32" s="11">
        <v>506</v>
      </c>
      <c r="E32" s="11"/>
      <c r="F32" s="11">
        <v>506</v>
      </c>
      <c r="G32" s="6"/>
      <c r="H32" s="12">
        <v>0</v>
      </c>
      <c r="I32" s="11"/>
      <c r="J32" s="12">
        <v>0</v>
      </c>
      <c r="M32" s="274"/>
      <c r="N32" s="274"/>
      <c r="O32" s="6"/>
      <c r="P32" s="10"/>
      <c r="Q32" s="6"/>
      <c r="R32" s="6"/>
      <c r="S32" s="6"/>
      <c r="T32" s="6"/>
      <c r="U32" s="6"/>
      <c r="V32" s="274"/>
      <c r="W32" s="274"/>
      <c r="X32" s="285"/>
      <c r="Y32" s="285"/>
      <c r="Z32" s="285"/>
      <c r="AA32" s="285"/>
      <c r="AB32" s="274"/>
      <c r="AC32" s="274"/>
      <c r="AD32" s="274"/>
      <c r="AE32" s="274"/>
      <c r="AF32" s="274"/>
      <c r="AG32" s="274"/>
      <c r="AH32" s="274"/>
      <c r="AI32" s="274"/>
      <c r="AJ32" s="274"/>
      <c r="AK32" s="274"/>
      <c r="AL32" s="274"/>
      <c r="AM32" s="274"/>
      <c r="AN32" s="274"/>
      <c r="AO32" s="274"/>
      <c r="AP32" s="274"/>
      <c r="AQ32" s="274"/>
      <c r="AR32" s="274"/>
      <c r="AS32" s="274"/>
      <c r="AT32" s="274"/>
      <c r="AU32" s="274"/>
      <c r="AV32" s="274"/>
      <c r="AW32" s="274"/>
      <c r="AX32" s="274"/>
      <c r="AY32" s="274"/>
      <c r="AZ32" s="274"/>
      <c r="BA32" s="274"/>
      <c r="BB32" s="274"/>
      <c r="BC32" s="274"/>
    </row>
    <row r="33" spans="1:55" s="141" customFormat="1" ht="21.75">
      <c r="A33" s="143" t="s">
        <v>33</v>
      </c>
      <c r="B33" s="142"/>
      <c r="C33" s="143"/>
      <c r="D33" s="11">
        <v>6849</v>
      </c>
      <c r="E33" s="10"/>
      <c r="F33" s="11">
        <v>6785</v>
      </c>
      <c r="G33" s="6"/>
      <c r="H33" s="6">
        <v>6849</v>
      </c>
      <c r="I33" s="6"/>
      <c r="J33" s="6">
        <v>6785</v>
      </c>
      <c r="M33" s="274"/>
      <c r="N33" s="274"/>
      <c r="O33" s="6"/>
      <c r="P33" s="6"/>
      <c r="Q33" s="6"/>
      <c r="R33" s="6"/>
      <c r="S33" s="6"/>
      <c r="T33" s="6"/>
      <c r="U33" s="6"/>
      <c r="V33" s="274"/>
      <c r="W33" s="274"/>
      <c r="X33" s="285"/>
      <c r="Y33" s="285"/>
      <c r="Z33" s="285"/>
      <c r="AA33" s="285"/>
      <c r="AB33" s="274"/>
      <c r="AC33" s="274"/>
      <c r="AD33" s="274"/>
      <c r="AE33" s="274"/>
      <c r="AF33" s="274"/>
      <c r="AG33" s="274"/>
      <c r="AH33" s="274"/>
      <c r="AI33" s="274"/>
      <c r="AJ33" s="274"/>
      <c r="AK33" s="274"/>
      <c r="AL33" s="274"/>
      <c r="AM33" s="274"/>
      <c r="AN33" s="274"/>
      <c r="AO33" s="274"/>
      <c r="AP33" s="274"/>
      <c r="AQ33" s="274"/>
      <c r="AR33" s="274"/>
      <c r="AS33" s="274"/>
      <c r="AT33" s="274"/>
      <c r="AU33" s="274"/>
      <c r="AV33" s="274"/>
      <c r="AW33" s="274"/>
      <c r="AX33" s="274"/>
      <c r="AY33" s="274"/>
      <c r="AZ33" s="274"/>
      <c r="BA33" s="274"/>
      <c r="BB33" s="274"/>
      <c r="BC33" s="274"/>
    </row>
    <row r="34" spans="1:55" s="141" customFormat="1" ht="21.75">
      <c r="A34" s="143" t="s">
        <v>34</v>
      </c>
      <c r="B34" s="142"/>
      <c r="C34" s="143"/>
      <c r="D34" s="11">
        <v>25910</v>
      </c>
      <c r="E34" s="11"/>
      <c r="F34" s="11">
        <v>24685</v>
      </c>
      <c r="G34" s="6"/>
      <c r="H34" s="6">
        <v>4776</v>
      </c>
      <c r="I34" s="11"/>
      <c r="J34" s="6">
        <v>5298</v>
      </c>
      <c r="M34" s="274"/>
      <c r="N34" s="274"/>
      <c r="O34" s="131"/>
      <c r="P34" s="7"/>
      <c r="Q34" s="131"/>
      <c r="R34" s="7"/>
      <c r="S34" s="131"/>
      <c r="T34" s="7"/>
      <c r="U34" s="131"/>
      <c r="V34" s="274"/>
      <c r="W34" s="274"/>
      <c r="X34" s="285"/>
      <c r="Y34" s="285"/>
      <c r="Z34" s="285"/>
      <c r="AA34" s="285"/>
      <c r="AB34" s="274"/>
      <c r="AC34" s="274"/>
      <c r="AD34" s="274"/>
      <c r="AE34" s="274"/>
      <c r="AF34" s="274"/>
      <c r="AG34" s="274"/>
      <c r="AH34" s="274"/>
      <c r="AI34" s="274"/>
      <c r="AJ34" s="274"/>
      <c r="AK34" s="274"/>
      <c r="AL34" s="274"/>
      <c r="AM34" s="274"/>
      <c r="AN34" s="274"/>
      <c r="AO34" s="274"/>
      <c r="AP34" s="274"/>
      <c r="AQ34" s="274"/>
      <c r="AR34" s="274"/>
      <c r="AS34" s="274"/>
      <c r="AT34" s="274"/>
      <c r="AU34" s="274"/>
      <c r="AV34" s="274"/>
      <c r="AW34" s="274"/>
      <c r="AX34" s="274"/>
      <c r="AY34" s="274"/>
      <c r="AZ34" s="274"/>
      <c r="BA34" s="274"/>
      <c r="BB34" s="274"/>
      <c r="BC34" s="274"/>
    </row>
    <row r="35" spans="1:55" s="157" customFormat="1" ht="21.75">
      <c r="A35" s="155" t="s">
        <v>35</v>
      </c>
      <c r="B35" s="156"/>
      <c r="C35" s="155"/>
      <c r="D35" s="37">
        <f>SUM(D21:D34)</f>
        <v>6170608</v>
      </c>
      <c r="E35" s="7"/>
      <c r="F35" s="37">
        <f>SUM(F21:F34)</f>
        <v>6349965</v>
      </c>
      <c r="G35" s="7"/>
      <c r="H35" s="37">
        <f>SUM(H21:H34)</f>
        <v>5333612</v>
      </c>
      <c r="I35" s="7"/>
      <c r="J35" s="37">
        <f>SUM(J21:J34)</f>
        <v>5238965</v>
      </c>
      <c r="M35" s="287"/>
      <c r="N35" s="287"/>
      <c r="O35" s="131"/>
      <c r="P35" s="7"/>
      <c r="Q35" s="131"/>
      <c r="R35" s="7"/>
      <c r="S35" s="131"/>
      <c r="T35" s="7"/>
      <c r="U35" s="131"/>
      <c r="V35" s="287"/>
      <c r="W35" s="287"/>
      <c r="X35" s="285"/>
      <c r="Y35" s="285"/>
      <c r="Z35" s="285"/>
      <c r="AA35" s="285"/>
      <c r="AB35" s="287"/>
      <c r="AC35" s="287"/>
      <c r="AD35" s="287"/>
      <c r="AE35" s="287"/>
      <c r="AF35" s="287"/>
      <c r="AG35" s="287"/>
      <c r="AH35" s="287"/>
      <c r="AI35" s="287"/>
      <c r="AJ35" s="287"/>
      <c r="AK35" s="287"/>
      <c r="AL35" s="287"/>
      <c r="AM35" s="287"/>
      <c r="AN35" s="287"/>
      <c r="AO35" s="287"/>
      <c r="AP35" s="287"/>
      <c r="AQ35" s="287"/>
      <c r="AR35" s="287"/>
      <c r="AS35" s="287"/>
      <c r="AT35" s="287"/>
      <c r="AU35" s="287"/>
      <c r="AV35" s="287"/>
      <c r="AW35" s="287"/>
      <c r="AX35" s="287"/>
      <c r="AY35" s="287"/>
      <c r="AZ35" s="287"/>
      <c r="BA35" s="287"/>
      <c r="BB35" s="287"/>
      <c r="BC35" s="287"/>
    </row>
    <row r="36" spans="1:55" s="141" customFormat="1" ht="22.5" thickBot="1">
      <c r="A36" s="155" t="s">
        <v>36</v>
      </c>
      <c r="B36" s="142"/>
      <c r="C36" s="143"/>
      <c r="D36" s="105">
        <f>SUM(D35,D18)</f>
        <v>8001624</v>
      </c>
      <c r="E36" s="7"/>
      <c r="F36" s="105">
        <f>SUM(F35,F18)</f>
        <v>8876037</v>
      </c>
      <c r="G36" s="7"/>
      <c r="H36" s="105">
        <f>SUM(H35,H18)</f>
        <v>6809007</v>
      </c>
      <c r="I36" s="7"/>
      <c r="J36" s="105">
        <f>SUM(J35,J18)</f>
        <v>7185039</v>
      </c>
      <c r="M36" s="274"/>
      <c r="N36" s="274"/>
      <c r="O36" s="1"/>
      <c r="P36" s="1"/>
      <c r="Q36" s="1"/>
      <c r="R36" s="1"/>
      <c r="S36" s="1"/>
      <c r="T36" s="1"/>
      <c r="U36" s="1"/>
      <c r="V36" s="274"/>
      <c r="W36" s="274"/>
      <c r="X36" s="274"/>
      <c r="Y36" s="274"/>
      <c r="Z36" s="274"/>
      <c r="AA36" s="274"/>
      <c r="AB36" s="274"/>
      <c r="AC36" s="274"/>
      <c r="AD36" s="274"/>
      <c r="AE36" s="274"/>
      <c r="AF36" s="274"/>
      <c r="AG36" s="274"/>
      <c r="AH36" s="274"/>
      <c r="AI36" s="274"/>
      <c r="AJ36" s="274"/>
      <c r="AK36" s="274"/>
      <c r="AL36" s="274"/>
      <c r="AM36" s="274"/>
      <c r="AN36" s="274"/>
      <c r="AO36" s="274"/>
      <c r="AP36" s="274"/>
      <c r="AQ36" s="274"/>
      <c r="AR36" s="274"/>
      <c r="AS36" s="274"/>
      <c r="AT36" s="274"/>
      <c r="AU36" s="274"/>
      <c r="AV36" s="274"/>
      <c r="AW36" s="274"/>
      <c r="AX36" s="274"/>
      <c r="AY36" s="274"/>
      <c r="AZ36" s="274"/>
      <c r="BA36" s="274"/>
      <c r="BB36" s="274"/>
      <c r="BC36" s="274"/>
    </row>
    <row r="37" spans="1:55" s="141" customFormat="1" ht="24" thickTop="1">
      <c r="A37" s="148"/>
      <c r="B37" s="139"/>
      <c r="C37" s="138"/>
      <c r="D37" s="1"/>
      <c r="E37" s="1"/>
      <c r="F37" s="1"/>
      <c r="G37" s="1"/>
      <c r="H37" s="1"/>
      <c r="I37" s="1"/>
      <c r="J37" s="1"/>
      <c r="M37" s="274"/>
      <c r="N37" s="274"/>
      <c r="O37" s="273"/>
      <c r="P37" s="273"/>
      <c r="Q37" s="273"/>
      <c r="R37" s="273"/>
      <c r="S37" s="273"/>
      <c r="T37" s="273"/>
      <c r="U37" s="273"/>
      <c r="V37" s="274"/>
      <c r="W37" s="274"/>
      <c r="X37" s="274"/>
      <c r="Y37" s="274"/>
      <c r="Z37" s="274"/>
      <c r="AA37" s="274"/>
      <c r="AB37" s="274"/>
      <c r="AC37" s="274"/>
      <c r="AD37" s="274"/>
      <c r="AE37" s="274"/>
      <c r="AF37" s="274"/>
      <c r="AG37" s="274"/>
      <c r="AH37" s="274"/>
      <c r="AI37" s="274"/>
      <c r="AJ37" s="274"/>
      <c r="AK37" s="274"/>
      <c r="AL37" s="274"/>
      <c r="AM37" s="274"/>
      <c r="AN37" s="274"/>
      <c r="AO37" s="274"/>
      <c r="AP37" s="274"/>
      <c r="AQ37" s="274"/>
      <c r="AR37" s="274"/>
      <c r="AS37" s="274"/>
      <c r="AT37" s="274"/>
      <c r="AU37" s="274"/>
      <c r="AV37" s="274"/>
      <c r="AW37" s="274"/>
      <c r="AX37" s="274"/>
      <c r="AY37" s="274"/>
      <c r="AZ37" s="274"/>
      <c r="BA37" s="274"/>
      <c r="BB37" s="274"/>
      <c r="BC37" s="274"/>
    </row>
    <row r="38" spans="1:55" s="136" customFormat="1" ht="23.25">
      <c r="A38" s="132" t="s">
        <v>0</v>
      </c>
      <c r="B38" s="133"/>
      <c r="C38" s="134"/>
      <c r="D38" s="135"/>
      <c r="E38" s="135"/>
      <c r="F38" s="135"/>
      <c r="G38" s="135"/>
      <c r="H38" s="135"/>
      <c r="I38" s="135"/>
      <c r="J38" s="135"/>
      <c r="M38" s="272"/>
      <c r="N38" s="272"/>
      <c r="O38" s="273"/>
      <c r="P38" s="273"/>
      <c r="Q38" s="273"/>
      <c r="R38" s="273"/>
      <c r="S38" s="273"/>
      <c r="T38" s="273"/>
      <c r="U38" s="273"/>
      <c r="V38" s="272"/>
      <c r="W38" s="272"/>
      <c r="X38" s="272"/>
      <c r="Y38" s="272"/>
      <c r="Z38" s="272"/>
      <c r="AA38" s="272"/>
      <c r="AB38" s="272"/>
      <c r="AC38" s="272"/>
      <c r="AD38" s="272"/>
      <c r="AE38" s="272"/>
      <c r="AF38" s="272"/>
      <c r="AG38" s="272"/>
      <c r="AH38" s="272"/>
      <c r="AI38" s="272"/>
      <c r="AJ38" s="272"/>
      <c r="AK38" s="272"/>
      <c r="AL38" s="272"/>
      <c r="AM38" s="272"/>
      <c r="AN38" s="272"/>
      <c r="AO38" s="272"/>
      <c r="AP38" s="272"/>
      <c r="AQ38" s="272"/>
      <c r="AR38" s="272"/>
      <c r="AS38" s="272"/>
      <c r="AT38" s="272"/>
      <c r="AU38" s="272"/>
      <c r="AV38" s="272"/>
      <c r="AW38" s="272"/>
      <c r="AX38" s="272"/>
      <c r="AY38" s="272"/>
      <c r="AZ38" s="272"/>
      <c r="BA38" s="272"/>
      <c r="BB38" s="272"/>
      <c r="BC38" s="272"/>
    </row>
    <row r="39" spans="1:55" s="136" customFormat="1" ht="23.25">
      <c r="A39" s="137" t="s">
        <v>1</v>
      </c>
      <c r="B39" s="133"/>
      <c r="C39" s="134"/>
      <c r="D39" s="135"/>
      <c r="E39" s="135"/>
      <c r="F39" s="135"/>
      <c r="G39" s="135"/>
      <c r="H39" s="135"/>
      <c r="I39" s="135"/>
      <c r="J39" s="135"/>
      <c r="M39" s="272"/>
      <c r="N39" s="272"/>
      <c r="O39" s="276"/>
      <c r="P39" s="276"/>
      <c r="Q39" s="276"/>
      <c r="R39" s="276"/>
      <c r="S39" s="276"/>
      <c r="T39" s="276"/>
      <c r="U39" s="276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</row>
    <row r="40" spans="1:55" s="141" customFormat="1" ht="21.75">
      <c r="A40" s="138"/>
      <c r="B40" s="142"/>
      <c r="C40" s="143"/>
      <c r="D40" s="258" t="s">
        <v>2</v>
      </c>
      <c r="E40" s="258"/>
      <c r="F40" s="258"/>
      <c r="G40" s="258"/>
      <c r="H40" s="258" t="s">
        <v>3</v>
      </c>
      <c r="I40" s="258"/>
      <c r="J40" s="258"/>
      <c r="M40" s="274"/>
      <c r="N40" s="274"/>
      <c r="O40" s="278"/>
      <c r="P40" s="279"/>
      <c r="Q40" s="279"/>
      <c r="R40" s="280"/>
      <c r="S40" s="278"/>
      <c r="T40" s="279"/>
      <c r="U40" s="279"/>
      <c r="V40" s="274"/>
      <c r="W40" s="274"/>
      <c r="X40" s="274"/>
      <c r="Y40" s="274"/>
      <c r="Z40" s="274"/>
      <c r="AA40" s="274"/>
      <c r="AB40" s="274"/>
      <c r="AC40" s="274"/>
      <c r="AD40" s="274"/>
      <c r="AE40" s="274"/>
      <c r="AF40" s="274"/>
      <c r="AG40" s="274"/>
      <c r="AH40" s="274"/>
      <c r="AI40" s="274"/>
      <c r="AJ40" s="274"/>
      <c r="AK40" s="274"/>
      <c r="AL40" s="274"/>
      <c r="AM40" s="274"/>
      <c r="AN40" s="274"/>
      <c r="AO40" s="274"/>
      <c r="AP40" s="274"/>
      <c r="AQ40" s="274"/>
      <c r="AR40" s="274"/>
      <c r="AS40" s="274"/>
      <c r="AT40" s="274"/>
      <c r="AU40" s="274"/>
      <c r="AV40" s="274"/>
      <c r="AW40" s="274"/>
      <c r="AX40" s="274"/>
      <c r="AY40" s="274"/>
      <c r="AZ40" s="274"/>
      <c r="BA40" s="274"/>
      <c r="BB40" s="274"/>
      <c r="BC40" s="274"/>
    </row>
    <row r="41" spans="1:55" s="141" customFormat="1" ht="23.25">
      <c r="A41" s="137"/>
      <c r="C41" s="143"/>
      <c r="D41" s="145" t="s">
        <v>221</v>
      </c>
      <c r="E41" s="146"/>
      <c r="F41" s="146" t="s">
        <v>4</v>
      </c>
      <c r="G41" s="147"/>
      <c r="H41" s="145" t="s">
        <v>221</v>
      </c>
      <c r="I41" s="146"/>
      <c r="J41" s="146" t="s">
        <v>4</v>
      </c>
      <c r="M41" s="274"/>
      <c r="N41" s="274"/>
      <c r="O41" s="281"/>
      <c r="P41" s="282"/>
      <c r="Q41" s="281"/>
      <c r="R41" s="283"/>
      <c r="S41" s="281"/>
      <c r="T41" s="282"/>
      <c r="U41" s="281"/>
      <c r="V41" s="274"/>
      <c r="W41" s="274"/>
      <c r="X41" s="274"/>
      <c r="Y41" s="274"/>
      <c r="Z41" s="274"/>
      <c r="AA41" s="274"/>
      <c r="AB41" s="274"/>
      <c r="AC41" s="274"/>
      <c r="AD41" s="274"/>
      <c r="AE41" s="274"/>
      <c r="AF41" s="274"/>
      <c r="AG41" s="274"/>
      <c r="AH41" s="274"/>
      <c r="AI41" s="274"/>
      <c r="AJ41" s="274"/>
      <c r="AK41" s="274"/>
      <c r="AL41" s="274"/>
      <c r="AM41" s="274"/>
      <c r="AN41" s="274"/>
      <c r="AO41" s="274"/>
      <c r="AP41" s="274"/>
      <c r="AQ41" s="274"/>
      <c r="AR41" s="274"/>
      <c r="AS41" s="274"/>
      <c r="AT41" s="274"/>
      <c r="AU41" s="274"/>
      <c r="AV41" s="274"/>
      <c r="AW41" s="274"/>
      <c r="AX41" s="274"/>
      <c r="AY41" s="274"/>
      <c r="AZ41" s="274"/>
      <c r="BA41" s="274"/>
      <c r="BB41" s="274"/>
      <c r="BC41" s="274"/>
    </row>
    <row r="42" spans="1:55" s="141" customFormat="1" ht="21.75">
      <c r="A42" s="148" t="s">
        <v>37</v>
      </c>
      <c r="B42" s="142" t="s">
        <v>6</v>
      </c>
      <c r="C42" s="143"/>
      <c r="D42" s="149">
        <v>2568</v>
      </c>
      <c r="E42" s="150"/>
      <c r="F42" s="149">
        <v>2567</v>
      </c>
      <c r="G42" s="151"/>
      <c r="H42" s="149">
        <v>2568</v>
      </c>
      <c r="I42" s="150"/>
      <c r="J42" s="149">
        <v>2567</v>
      </c>
      <c r="M42" s="274"/>
      <c r="N42" s="274"/>
      <c r="O42" s="283"/>
      <c r="P42" s="282"/>
      <c r="Q42" s="283"/>
      <c r="R42" s="283"/>
      <c r="S42" s="283"/>
      <c r="T42" s="282"/>
      <c r="U42" s="283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P42" s="274"/>
      <c r="AQ42" s="274"/>
      <c r="AR42" s="274"/>
      <c r="AS42" s="274"/>
      <c r="AT42" s="274"/>
      <c r="AU42" s="274"/>
      <c r="AV42" s="274"/>
      <c r="AW42" s="274"/>
      <c r="AX42" s="274"/>
      <c r="AY42" s="274"/>
      <c r="AZ42" s="274"/>
      <c r="BA42" s="274"/>
      <c r="BB42" s="274"/>
      <c r="BC42" s="274"/>
    </row>
    <row r="43" spans="1:55" s="141" customFormat="1" ht="20.100000000000001" customHeight="1">
      <c r="A43" s="148"/>
      <c r="B43" s="142"/>
      <c r="C43" s="143"/>
      <c r="D43" s="151" t="s">
        <v>7</v>
      </c>
      <c r="E43" s="150"/>
      <c r="F43" s="151"/>
      <c r="G43" s="151"/>
      <c r="H43" s="151" t="s">
        <v>7</v>
      </c>
      <c r="I43" s="150"/>
      <c r="J43" s="151"/>
      <c r="M43" s="274"/>
      <c r="N43" s="274"/>
      <c r="O43" s="284"/>
      <c r="P43" s="284"/>
      <c r="Q43" s="284"/>
      <c r="R43" s="284"/>
      <c r="S43" s="284"/>
      <c r="T43" s="284"/>
      <c r="U43" s="284"/>
      <c r="V43" s="274"/>
      <c r="W43" s="274"/>
      <c r="X43" s="274"/>
      <c r="Y43" s="274"/>
      <c r="Z43" s="274"/>
      <c r="AA43" s="274"/>
      <c r="AB43" s="274"/>
      <c r="AC43" s="274"/>
      <c r="AD43" s="274"/>
      <c r="AE43" s="274"/>
      <c r="AF43" s="274"/>
      <c r="AG43" s="274"/>
      <c r="AH43" s="274"/>
      <c r="AI43" s="274"/>
      <c r="AJ43" s="274"/>
      <c r="AK43" s="274"/>
      <c r="AL43" s="274"/>
      <c r="AM43" s="274"/>
      <c r="AN43" s="274"/>
      <c r="AO43" s="274"/>
      <c r="AP43" s="274"/>
      <c r="AQ43" s="274"/>
      <c r="AR43" s="274"/>
      <c r="AS43" s="274"/>
      <c r="AT43" s="274"/>
      <c r="AU43" s="274"/>
      <c r="AV43" s="274"/>
      <c r="AW43" s="274"/>
      <c r="AX43" s="274"/>
      <c r="AY43" s="274"/>
      <c r="AZ43" s="274"/>
      <c r="BA43" s="274"/>
      <c r="BB43" s="274"/>
      <c r="BC43" s="274"/>
    </row>
    <row r="44" spans="1:55" s="141" customFormat="1" ht="20.100000000000001" customHeight="1">
      <c r="A44" s="138"/>
      <c r="B44" s="152"/>
      <c r="C44" s="143"/>
      <c r="D44" s="257" t="s">
        <v>8</v>
      </c>
      <c r="E44" s="257"/>
      <c r="F44" s="257"/>
      <c r="G44" s="257"/>
      <c r="H44" s="257"/>
      <c r="I44" s="257"/>
      <c r="J44" s="257"/>
      <c r="M44" s="274"/>
      <c r="N44" s="274"/>
      <c r="O44" s="274"/>
      <c r="P44" s="3"/>
      <c r="Q44" s="3"/>
      <c r="R44" s="3"/>
      <c r="S44" s="3"/>
      <c r="T44" s="3"/>
      <c r="U44" s="3"/>
      <c r="V44" s="274"/>
      <c r="W44" s="274"/>
      <c r="X44" s="274"/>
      <c r="Y44" s="274"/>
      <c r="Z44" s="274"/>
      <c r="AA44" s="274"/>
      <c r="AB44" s="274"/>
      <c r="AC44" s="274"/>
      <c r="AD44" s="274"/>
      <c r="AE44" s="274"/>
      <c r="AF44" s="274"/>
      <c r="AG44" s="274"/>
      <c r="AH44" s="274"/>
      <c r="AI44" s="274"/>
      <c r="AJ44" s="274"/>
      <c r="AK44" s="274"/>
      <c r="AL44" s="274"/>
      <c r="AM44" s="274"/>
      <c r="AN44" s="274"/>
      <c r="AO44" s="274"/>
      <c r="AP44" s="274"/>
      <c r="AQ44" s="274"/>
      <c r="AR44" s="274"/>
      <c r="AS44" s="274"/>
      <c r="AT44" s="274"/>
      <c r="AU44" s="274"/>
      <c r="AV44" s="274"/>
      <c r="AW44" s="274"/>
      <c r="AX44" s="274"/>
      <c r="AY44" s="274"/>
      <c r="AZ44" s="274"/>
      <c r="BA44" s="274"/>
      <c r="BB44" s="274"/>
      <c r="BC44" s="274"/>
    </row>
    <row r="45" spans="1:55" s="141" customFormat="1" ht="20.100000000000001" customHeight="1">
      <c r="A45" s="153" t="s">
        <v>38</v>
      </c>
      <c r="B45" s="142"/>
      <c r="C45" s="143"/>
      <c r="E45" s="3"/>
      <c r="F45" s="3"/>
      <c r="G45" s="3"/>
      <c r="H45" s="3"/>
      <c r="I45" s="3"/>
      <c r="J45" s="3"/>
      <c r="M45" s="274"/>
      <c r="N45" s="274"/>
      <c r="O45" s="6"/>
      <c r="P45" s="6"/>
      <c r="Q45" s="6"/>
      <c r="R45" s="6"/>
      <c r="S45" s="6"/>
      <c r="T45" s="6"/>
      <c r="U45" s="6"/>
      <c r="V45" s="274"/>
      <c r="W45" s="274"/>
      <c r="X45" s="285"/>
      <c r="Y45" s="285"/>
      <c r="Z45" s="285"/>
      <c r="AA45" s="285"/>
      <c r="AB45" s="274"/>
      <c r="AC45" s="274"/>
      <c r="AD45" s="274"/>
      <c r="AE45" s="274"/>
      <c r="AF45" s="274"/>
      <c r="AG45" s="274"/>
      <c r="AH45" s="274"/>
      <c r="AI45" s="274"/>
      <c r="AJ45" s="274"/>
      <c r="AK45" s="274"/>
      <c r="AL45" s="274"/>
      <c r="AM45" s="274"/>
      <c r="AN45" s="274"/>
      <c r="AO45" s="274"/>
      <c r="AP45" s="274"/>
      <c r="AQ45" s="274"/>
      <c r="AR45" s="274"/>
      <c r="AS45" s="274"/>
      <c r="AT45" s="274"/>
      <c r="AU45" s="274"/>
      <c r="AV45" s="274"/>
      <c r="AW45" s="274"/>
      <c r="AX45" s="274"/>
      <c r="AY45" s="274"/>
      <c r="AZ45" s="274"/>
      <c r="BA45" s="274"/>
      <c r="BB45" s="274"/>
      <c r="BC45" s="274"/>
    </row>
    <row r="46" spans="1:55" s="141" customFormat="1" ht="20.100000000000001" customHeight="1">
      <c r="A46" s="143" t="s">
        <v>39</v>
      </c>
      <c r="B46" s="142">
        <v>5</v>
      </c>
      <c r="C46" s="143"/>
      <c r="D46" s="6">
        <v>2985554</v>
      </c>
      <c r="E46" s="11"/>
      <c r="F46" s="11">
        <v>3434728</v>
      </c>
      <c r="G46" s="6"/>
      <c r="H46" s="11">
        <v>2799177</v>
      </c>
      <c r="I46" s="11"/>
      <c r="J46" s="11">
        <v>3218367</v>
      </c>
      <c r="M46" s="274"/>
      <c r="N46" s="274"/>
      <c r="O46" s="6"/>
      <c r="P46" s="6"/>
      <c r="Q46" s="6"/>
      <c r="R46" s="6"/>
      <c r="S46" s="6"/>
      <c r="T46" s="6"/>
      <c r="U46" s="6"/>
      <c r="V46" s="274"/>
      <c r="W46" s="274"/>
      <c r="X46" s="285"/>
      <c r="Y46" s="285"/>
      <c r="Z46" s="285"/>
      <c r="AA46" s="285"/>
      <c r="AB46" s="274"/>
      <c r="AC46" s="274"/>
      <c r="AD46" s="274"/>
      <c r="AE46" s="274"/>
      <c r="AF46" s="274"/>
      <c r="AG46" s="274"/>
      <c r="AH46" s="274"/>
      <c r="AI46" s="274"/>
      <c r="AJ46" s="274"/>
      <c r="AK46" s="274"/>
      <c r="AL46" s="274"/>
      <c r="AM46" s="274"/>
      <c r="AN46" s="274"/>
      <c r="AO46" s="274"/>
      <c r="AP46" s="274"/>
      <c r="AQ46" s="274"/>
      <c r="AR46" s="274"/>
      <c r="AS46" s="274"/>
      <c r="AT46" s="274"/>
      <c r="AU46" s="274"/>
      <c r="AV46" s="274"/>
      <c r="AW46" s="274"/>
      <c r="AX46" s="274"/>
      <c r="AY46" s="274"/>
      <c r="AZ46" s="274"/>
      <c r="BA46" s="274"/>
      <c r="BB46" s="274"/>
      <c r="BC46" s="274"/>
    </row>
    <row r="47" spans="1:55" s="141" customFormat="1" ht="20.100000000000001" customHeight="1">
      <c r="A47" s="143" t="s">
        <v>40</v>
      </c>
      <c r="B47" s="142">
        <v>2</v>
      </c>
      <c r="C47" s="143"/>
      <c r="D47" s="11">
        <v>176758</v>
      </c>
      <c r="E47" s="11"/>
      <c r="F47" s="11">
        <v>200952</v>
      </c>
      <c r="G47" s="6"/>
      <c r="H47" s="11">
        <v>52172</v>
      </c>
      <c r="I47" s="11"/>
      <c r="J47" s="11">
        <v>46888</v>
      </c>
      <c r="M47" s="274"/>
      <c r="N47" s="274"/>
      <c r="O47" s="6"/>
      <c r="P47" s="6"/>
      <c r="Q47" s="6"/>
      <c r="R47" s="6"/>
      <c r="S47" s="6"/>
      <c r="T47" s="6"/>
      <c r="U47" s="6"/>
      <c r="V47" s="274"/>
      <c r="W47" s="274"/>
      <c r="X47" s="285"/>
      <c r="Y47" s="285"/>
      <c r="Z47" s="285"/>
      <c r="AA47" s="285"/>
      <c r="AB47" s="274"/>
      <c r="AC47" s="274"/>
      <c r="AD47" s="274"/>
      <c r="AE47" s="274"/>
      <c r="AF47" s="274"/>
      <c r="AG47" s="274"/>
      <c r="AH47" s="274"/>
      <c r="AI47" s="274"/>
      <c r="AJ47" s="274"/>
      <c r="AK47" s="274"/>
      <c r="AL47" s="274"/>
      <c r="AM47" s="274"/>
      <c r="AN47" s="274"/>
      <c r="AO47" s="274"/>
      <c r="AP47" s="274"/>
      <c r="AQ47" s="274"/>
      <c r="AR47" s="274"/>
      <c r="AS47" s="274"/>
      <c r="AT47" s="274"/>
      <c r="AU47" s="274"/>
      <c r="AV47" s="274"/>
      <c r="AW47" s="274"/>
      <c r="AX47" s="274"/>
      <c r="AY47" s="274"/>
      <c r="AZ47" s="274"/>
      <c r="BA47" s="274"/>
      <c r="BB47" s="274"/>
      <c r="BC47" s="274"/>
    </row>
    <row r="48" spans="1:55" s="141" customFormat="1" ht="20.100000000000001" customHeight="1">
      <c r="A48" s="143" t="s">
        <v>41</v>
      </c>
      <c r="B48" s="142">
        <v>2</v>
      </c>
      <c r="C48" s="143"/>
      <c r="D48" s="11">
        <v>101608</v>
      </c>
      <c r="E48" s="11"/>
      <c r="F48" s="11">
        <v>143993</v>
      </c>
      <c r="G48" s="6"/>
      <c r="H48" s="11">
        <v>34296</v>
      </c>
      <c r="I48" s="11"/>
      <c r="J48" s="11">
        <v>69432</v>
      </c>
      <c r="M48" s="274"/>
      <c r="N48" s="274"/>
      <c r="O48" s="6"/>
      <c r="P48" s="6"/>
      <c r="Q48" s="6"/>
      <c r="R48" s="6"/>
      <c r="S48" s="6"/>
      <c r="T48" s="6"/>
      <c r="U48" s="6"/>
      <c r="V48" s="274"/>
      <c r="W48" s="274"/>
      <c r="X48" s="285"/>
      <c r="Y48" s="285"/>
      <c r="Z48" s="285"/>
      <c r="AA48" s="285"/>
      <c r="AB48" s="274"/>
      <c r="AC48" s="274"/>
      <c r="AD48" s="274"/>
      <c r="AE48" s="274"/>
      <c r="AF48" s="274"/>
      <c r="AG48" s="274"/>
      <c r="AH48" s="274"/>
      <c r="AI48" s="274"/>
      <c r="AJ48" s="274"/>
      <c r="AK48" s="274"/>
      <c r="AL48" s="274"/>
      <c r="AM48" s="274"/>
      <c r="AN48" s="274"/>
      <c r="AO48" s="274"/>
      <c r="AP48" s="274"/>
      <c r="AQ48" s="274"/>
      <c r="AR48" s="274"/>
      <c r="AS48" s="274"/>
      <c r="AT48" s="274"/>
      <c r="AU48" s="274"/>
      <c r="AV48" s="274"/>
      <c r="AW48" s="274"/>
      <c r="AX48" s="274"/>
      <c r="AY48" s="274"/>
      <c r="AZ48" s="274"/>
      <c r="BA48" s="274"/>
      <c r="BB48" s="274"/>
      <c r="BC48" s="274"/>
    </row>
    <row r="49" spans="1:55" s="141" customFormat="1" ht="20.100000000000001" customHeight="1">
      <c r="A49" s="158" t="s">
        <v>42</v>
      </c>
      <c r="B49" s="142"/>
      <c r="C49" s="143"/>
      <c r="D49" s="11">
        <v>69088</v>
      </c>
      <c r="E49" s="11"/>
      <c r="F49" s="11">
        <v>78039</v>
      </c>
      <c r="G49" s="6"/>
      <c r="H49" s="11">
        <v>34898</v>
      </c>
      <c r="I49" s="11"/>
      <c r="J49" s="11">
        <v>37337</v>
      </c>
      <c r="M49" s="274"/>
      <c r="N49" s="274"/>
      <c r="O49" s="6"/>
      <c r="P49" s="6"/>
      <c r="Q49" s="6"/>
      <c r="R49" s="6"/>
      <c r="S49" s="6"/>
      <c r="T49" s="6"/>
      <c r="U49" s="6"/>
      <c r="V49" s="274"/>
      <c r="W49" s="274"/>
      <c r="X49" s="285"/>
      <c r="Y49" s="285"/>
      <c r="Z49" s="285"/>
      <c r="AA49" s="285"/>
      <c r="AB49" s="274"/>
      <c r="AC49" s="274"/>
      <c r="AD49" s="274"/>
      <c r="AE49" s="274"/>
      <c r="AF49" s="274"/>
      <c r="AG49" s="274"/>
      <c r="AH49" s="274"/>
      <c r="AI49" s="274"/>
      <c r="AJ49" s="274"/>
      <c r="AK49" s="274"/>
      <c r="AL49" s="274"/>
      <c r="AM49" s="274"/>
      <c r="AN49" s="274"/>
      <c r="AO49" s="274"/>
      <c r="AP49" s="274"/>
      <c r="AQ49" s="274"/>
      <c r="AR49" s="274"/>
      <c r="AS49" s="274"/>
      <c r="AT49" s="274"/>
      <c r="AU49" s="274"/>
      <c r="AV49" s="274"/>
      <c r="AW49" s="274"/>
      <c r="AX49" s="274"/>
      <c r="AY49" s="274"/>
      <c r="AZ49" s="274"/>
      <c r="BA49" s="274"/>
      <c r="BB49" s="274"/>
      <c r="BC49" s="274"/>
    </row>
    <row r="50" spans="1:55" s="141" customFormat="1" ht="20.100000000000001" customHeight="1">
      <c r="A50" s="143" t="s">
        <v>43</v>
      </c>
      <c r="B50" s="142">
        <v>5</v>
      </c>
      <c r="C50" s="143"/>
      <c r="D50" s="11">
        <v>100000</v>
      </c>
      <c r="E50" s="11"/>
      <c r="F50" s="11">
        <v>230800</v>
      </c>
      <c r="G50" s="6"/>
      <c r="H50" s="11">
        <v>75000</v>
      </c>
      <c r="I50" s="11"/>
      <c r="J50" s="11">
        <v>100000</v>
      </c>
      <c r="M50" s="274"/>
      <c r="N50" s="274"/>
      <c r="O50" s="6"/>
      <c r="P50" s="6"/>
      <c r="Q50" s="6"/>
      <c r="R50" s="6"/>
      <c r="S50" s="6"/>
      <c r="T50" s="6"/>
      <c r="U50" s="6"/>
      <c r="V50" s="274"/>
      <c r="W50" s="274"/>
      <c r="X50" s="285"/>
      <c r="Y50" s="285"/>
      <c r="Z50" s="285"/>
      <c r="AA50" s="285"/>
      <c r="AB50" s="274"/>
      <c r="AC50" s="274"/>
      <c r="AD50" s="274"/>
      <c r="AE50" s="274"/>
      <c r="AF50" s="274"/>
      <c r="AG50" s="274"/>
      <c r="AH50" s="274"/>
      <c r="AI50" s="274"/>
      <c r="AJ50" s="274"/>
      <c r="AK50" s="274"/>
      <c r="AL50" s="274"/>
      <c r="AM50" s="274"/>
      <c r="AN50" s="274"/>
      <c r="AO50" s="274"/>
      <c r="AP50" s="274"/>
      <c r="AQ50" s="274"/>
      <c r="AR50" s="274"/>
      <c r="AS50" s="274"/>
      <c r="AT50" s="274"/>
      <c r="AU50" s="274"/>
      <c r="AV50" s="274"/>
      <c r="AW50" s="274"/>
      <c r="AX50" s="274"/>
      <c r="AY50" s="274"/>
      <c r="AZ50" s="274"/>
      <c r="BA50" s="274"/>
      <c r="BB50" s="274"/>
      <c r="BC50" s="274"/>
    </row>
    <row r="51" spans="1:55" s="141" customFormat="1" ht="20.100000000000001" customHeight="1">
      <c r="A51" s="143" t="s">
        <v>44</v>
      </c>
      <c r="B51" s="142"/>
      <c r="C51" s="143"/>
      <c r="D51" s="11">
        <v>38840</v>
      </c>
      <c r="E51" s="11"/>
      <c r="F51" s="11">
        <v>37159</v>
      </c>
      <c r="G51" s="6"/>
      <c r="H51" s="11">
        <v>24890</v>
      </c>
      <c r="I51" s="11"/>
      <c r="J51" s="11">
        <v>21990</v>
      </c>
      <c r="M51" s="274"/>
      <c r="N51" s="274"/>
      <c r="O51" s="286"/>
      <c r="P51" s="6"/>
      <c r="Q51" s="286"/>
      <c r="R51" s="6"/>
      <c r="S51" s="6"/>
      <c r="T51" s="6"/>
      <c r="U51" s="6"/>
      <c r="V51" s="274"/>
      <c r="W51" s="274"/>
      <c r="X51" s="285"/>
      <c r="Y51" s="285"/>
      <c r="Z51" s="285"/>
      <c r="AA51" s="285"/>
      <c r="AB51" s="274"/>
      <c r="AC51" s="274"/>
      <c r="AD51" s="274"/>
      <c r="AE51" s="274"/>
      <c r="AF51" s="274"/>
      <c r="AG51" s="274"/>
      <c r="AH51" s="274"/>
      <c r="AI51" s="274"/>
      <c r="AJ51" s="274"/>
      <c r="AK51" s="274"/>
      <c r="AL51" s="274"/>
      <c r="AM51" s="274"/>
      <c r="AN51" s="274"/>
      <c r="AO51" s="274"/>
      <c r="AP51" s="274"/>
      <c r="AQ51" s="274"/>
      <c r="AR51" s="274"/>
      <c r="AS51" s="274"/>
      <c r="AT51" s="274"/>
      <c r="AU51" s="274"/>
      <c r="AV51" s="274"/>
      <c r="AW51" s="274"/>
      <c r="AX51" s="274"/>
      <c r="AY51" s="274"/>
      <c r="AZ51" s="274"/>
      <c r="BA51" s="274"/>
      <c r="BB51" s="274"/>
      <c r="BC51" s="274"/>
    </row>
    <row r="52" spans="1:55" s="141" customFormat="1" ht="20.100000000000001" customHeight="1">
      <c r="A52" s="143" t="s">
        <v>45</v>
      </c>
      <c r="B52" s="142">
        <v>2</v>
      </c>
      <c r="C52" s="143"/>
      <c r="D52" s="12">
        <v>0</v>
      </c>
      <c r="E52" s="11"/>
      <c r="F52" s="12">
        <v>0</v>
      </c>
      <c r="G52" s="6"/>
      <c r="H52" s="11">
        <v>47000</v>
      </c>
      <c r="I52" s="11"/>
      <c r="J52" s="11">
        <v>47000</v>
      </c>
      <c r="M52" s="274"/>
      <c r="N52" s="274"/>
      <c r="O52" s="286"/>
      <c r="P52" s="6"/>
      <c r="Q52" s="286"/>
      <c r="R52" s="6"/>
      <c r="S52" s="6"/>
      <c r="T52" s="6"/>
      <c r="U52" s="6"/>
      <c r="V52" s="274"/>
      <c r="W52" s="274"/>
      <c r="X52" s="285"/>
      <c r="Y52" s="285"/>
      <c r="Z52" s="285"/>
      <c r="AA52" s="285"/>
      <c r="AB52" s="274"/>
      <c r="AC52" s="274"/>
      <c r="AD52" s="274"/>
      <c r="AE52" s="274"/>
      <c r="AF52" s="274"/>
      <c r="AG52" s="274"/>
      <c r="AH52" s="274"/>
      <c r="AI52" s="274"/>
      <c r="AJ52" s="274"/>
      <c r="AK52" s="274"/>
      <c r="AL52" s="274"/>
      <c r="AM52" s="274"/>
      <c r="AN52" s="274"/>
      <c r="AO52" s="274"/>
      <c r="AP52" s="274"/>
      <c r="AQ52" s="274"/>
      <c r="AR52" s="274"/>
      <c r="AS52" s="274"/>
      <c r="AT52" s="274"/>
      <c r="AU52" s="274"/>
      <c r="AV52" s="274"/>
      <c r="AW52" s="274"/>
      <c r="AX52" s="274"/>
      <c r="AY52" s="274"/>
      <c r="AZ52" s="274"/>
      <c r="BA52" s="274"/>
      <c r="BB52" s="274"/>
      <c r="BC52" s="274"/>
    </row>
    <row r="53" spans="1:55" s="141" customFormat="1" ht="20.100000000000001" hidden="1" customHeight="1">
      <c r="A53" s="143" t="s">
        <v>46</v>
      </c>
      <c r="B53" s="142"/>
      <c r="C53" s="143"/>
      <c r="D53" s="12">
        <v>0</v>
      </c>
      <c r="E53" s="11"/>
      <c r="F53" s="12">
        <v>0</v>
      </c>
      <c r="G53" s="6"/>
      <c r="H53" s="11">
        <v>0</v>
      </c>
      <c r="I53" s="11"/>
      <c r="J53" s="11">
        <v>0</v>
      </c>
      <c r="M53" s="274"/>
      <c r="N53" s="274"/>
      <c r="O53" s="6"/>
      <c r="P53" s="6"/>
      <c r="Q53" s="6"/>
      <c r="R53" s="6"/>
      <c r="S53" s="6"/>
      <c r="T53" s="6"/>
      <c r="U53" s="286"/>
      <c r="V53" s="274"/>
      <c r="W53" s="274"/>
      <c r="X53" s="285"/>
      <c r="Y53" s="285"/>
      <c r="Z53" s="285"/>
      <c r="AA53" s="285"/>
      <c r="AB53" s="274"/>
      <c r="AC53" s="274"/>
      <c r="AD53" s="274"/>
      <c r="AE53" s="274"/>
      <c r="AF53" s="274"/>
      <c r="AG53" s="274"/>
      <c r="AH53" s="274"/>
      <c r="AI53" s="274"/>
      <c r="AJ53" s="274"/>
      <c r="AK53" s="274"/>
      <c r="AL53" s="274"/>
      <c r="AM53" s="274"/>
      <c r="AN53" s="274"/>
      <c r="AO53" s="274"/>
      <c r="AP53" s="274"/>
      <c r="AQ53" s="274"/>
      <c r="AR53" s="274"/>
      <c r="AS53" s="274"/>
      <c r="AT53" s="274"/>
      <c r="AU53" s="274"/>
      <c r="AV53" s="274"/>
      <c r="AW53" s="274"/>
      <c r="AX53" s="274"/>
      <c r="AY53" s="274"/>
      <c r="AZ53" s="274"/>
      <c r="BA53" s="274"/>
      <c r="BB53" s="274"/>
      <c r="BC53" s="274"/>
    </row>
    <row r="54" spans="1:55" s="141" customFormat="1" ht="20.100000000000001" customHeight="1">
      <c r="A54" s="158" t="s">
        <v>47</v>
      </c>
      <c r="B54" s="142">
        <v>9</v>
      </c>
      <c r="C54" s="143"/>
      <c r="D54" s="11">
        <v>2194</v>
      </c>
      <c r="E54" s="11"/>
      <c r="F54" s="11">
        <v>3422</v>
      </c>
      <c r="G54" s="6"/>
      <c r="H54" s="11">
        <v>1093</v>
      </c>
      <c r="I54" s="11"/>
      <c r="J54" s="12">
        <v>2024</v>
      </c>
      <c r="M54" s="274"/>
      <c r="N54" s="274"/>
      <c r="O54" s="6"/>
      <c r="P54" s="6"/>
      <c r="Q54" s="6"/>
      <c r="R54" s="6"/>
      <c r="S54" s="6"/>
      <c r="T54" s="6"/>
      <c r="U54" s="6"/>
      <c r="V54" s="274"/>
      <c r="W54" s="274"/>
      <c r="X54" s="285"/>
      <c r="Y54" s="285"/>
      <c r="Z54" s="285"/>
      <c r="AA54" s="285"/>
      <c r="AB54" s="274"/>
      <c r="AC54" s="274"/>
      <c r="AD54" s="274"/>
      <c r="AE54" s="274"/>
      <c r="AF54" s="274"/>
      <c r="AG54" s="274"/>
      <c r="AH54" s="274"/>
      <c r="AI54" s="274"/>
      <c r="AJ54" s="274"/>
      <c r="AK54" s="274"/>
      <c r="AL54" s="274"/>
      <c r="AM54" s="274"/>
      <c r="AN54" s="274"/>
      <c r="AO54" s="274"/>
      <c r="AP54" s="274"/>
      <c r="AQ54" s="274"/>
      <c r="AR54" s="274"/>
      <c r="AS54" s="274"/>
      <c r="AT54" s="274"/>
      <c r="AU54" s="274"/>
      <c r="AV54" s="274"/>
      <c r="AW54" s="274"/>
      <c r="AX54" s="274"/>
      <c r="AY54" s="274"/>
      <c r="AZ54" s="274"/>
      <c r="BA54" s="274"/>
      <c r="BB54" s="274"/>
      <c r="BC54" s="274"/>
    </row>
    <row r="55" spans="1:55" s="141" customFormat="1" ht="20.100000000000001" customHeight="1">
      <c r="A55" s="143" t="s">
        <v>48</v>
      </c>
      <c r="B55" s="142"/>
      <c r="C55" s="143"/>
      <c r="D55" s="11">
        <v>4611</v>
      </c>
      <c r="E55" s="11"/>
      <c r="F55" s="11">
        <v>5491</v>
      </c>
      <c r="G55" s="6"/>
      <c r="H55" s="11">
        <v>1599</v>
      </c>
      <c r="I55" s="11"/>
      <c r="J55" s="11">
        <v>1926</v>
      </c>
      <c r="M55" s="274"/>
      <c r="N55" s="274"/>
      <c r="O55" s="131"/>
      <c r="P55" s="7"/>
      <c r="Q55" s="131"/>
      <c r="R55" s="7"/>
      <c r="S55" s="131"/>
      <c r="T55" s="7"/>
      <c r="U55" s="131"/>
      <c r="V55" s="274"/>
      <c r="W55" s="274"/>
      <c r="X55" s="285"/>
      <c r="Y55" s="285"/>
      <c r="Z55" s="285"/>
      <c r="AA55" s="285"/>
      <c r="AB55" s="274"/>
      <c r="AC55" s="274"/>
      <c r="AD55" s="274"/>
      <c r="AE55" s="274"/>
      <c r="AF55" s="274"/>
      <c r="AG55" s="274"/>
      <c r="AH55" s="274"/>
      <c r="AI55" s="274"/>
      <c r="AJ55" s="274"/>
      <c r="AK55" s="274"/>
      <c r="AL55" s="274"/>
      <c r="AM55" s="274"/>
      <c r="AN55" s="274"/>
      <c r="AO55" s="274"/>
      <c r="AP55" s="274"/>
      <c r="AQ55" s="274"/>
      <c r="AR55" s="274"/>
      <c r="AS55" s="274"/>
      <c r="AT55" s="274"/>
      <c r="AU55" s="274"/>
      <c r="AV55" s="274"/>
      <c r="AW55" s="274"/>
      <c r="AX55" s="274"/>
      <c r="AY55" s="274"/>
      <c r="AZ55" s="274"/>
      <c r="BA55" s="274"/>
      <c r="BB55" s="274"/>
      <c r="BC55" s="274"/>
    </row>
    <row r="56" spans="1:55" s="141" customFormat="1" ht="20.100000000000001" customHeight="1">
      <c r="A56" s="155" t="s">
        <v>49</v>
      </c>
      <c r="B56" s="156"/>
      <c r="C56" s="155"/>
      <c r="D56" s="37">
        <f>SUM(D46:D55)</f>
        <v>3478653</v>
      </c>
      <c r="E56" s="7"/>
      <c r="F56" s="37">
        <f>SUM(F46:F55)</f>
        <v>4134584</v>
      </c>
      <c r="G56" s="7"/>
      <c r="H56" s="37">
        <f>SUM(H46:H55)</f>
        <v>3070125</v>
      </c>
      <c r="I56" s="7"/>
      <c r="J56" s="37">
        <f>SUM(J46:J55)</f>
        <v>3544964</v>
      </c>
      <c r="M56" s="274"/>
      <c r="N56" s="274"/>
      <c r="O56" s="6"/>
      <c r="P56" s="6"/>
      <c r="Q56" s="6"/>
      <c r="R56" s="6"/>
      <c r="S56" s="6"/>
      <c r="T56" s="6"/>
      <c r="U56" s="6"/>
      <c r="V56" s="274"/>
      <c r="W56" s="274"/>
      <c r="X56" s="274"/>
      <c r="Y56" s="274"/>
      <c r="Z56" s="274"/>
      <c r="AA56" s="274"/>
      <c r="AB56" s="274"/>
      <c r="AC56" s="274"/>
      <c r="AD56" s="274"/>
      <c r="AE56" s="274"/>
      <c r="AF56" s="274"/>
      <c r="AG56" s="274"/>
      <c r="AH56" s="274"/>
      <c r="AI56" s="274"/>
      <c r="AJ56" s="274"/>
      <c r="AK56" s="274"/>
      <c r="AL56" s="274"/>
      <c r="AM56" s="274"/>
      <c r="AN56" s="274"/>
      <c r="AO56" s="274"/>
      <c r="AP56" s="274"/>
      <c r="AQ56" s="274"/>
      <c r="AR56" s="274"/>
      <c r="AS56" s="274"/>
      <c r="AT56" s="274"/>
      <c r="AU56" s="274"/>
      <c r="AV56" s="274"/>
      <c r="AW56" s="274"/>
      <c r="AX56" s="274"/>
      <c r="AY56" s="274"/>
      <c r="AZ56" s="274"/>
      <c r="BA56" s="274"/>
      <c r="BB56" s="274"/>
      <c r="BC56" s="274"/>
    </row>
    <row r="57" spans="1:55" s="157" customFormat="1" ht="11.1" customHeight="1">
      <c r="A57" s="143"/>
      <c r="B57" s="142"/>
      <c r="C57" s="143"/>
      <c r="D57" s="6"/>
      <c r="E57" s="6"/>
      <c r="F57" s="6"/>
      <c r="G57" s="6"/>
      <c r="H57" s="6"/>
      <c r="I57" s="6"/>
      <c r="J57" s="6"/>
      <c r="M57" s="287"/>
      <c r="N57" s="287"/>
      <c r="O57" s="6"/>
      <c r="P57" s="6"/>
      <c r="Q57" s="6"/>
      <c r="R57" s="6"/>
      <c r="S57" s="6"/>
      <c r="T57" s="6"/>
      <c r="U57" s="6"/>
      <c r="V57" s="287"/>
      <c r="W57" s="287"/>
      <c r="X57" s="287"/>
      <c r="Y57" s="287"/>
      <c r="Z57" s="287"/>
      <c r="AA57" s="287"/>
      <c r="AB57" s="287"/>
      <c r="AC57" s="287"/>
      <c r="AD57" s="287"/>
      <c r="AE57" s="287"/>
      <c r="AF57" s="287"/>
      <c r="AG57" s="287"/>
      <c r="AH57" s="287"/>
      <c r="AI57" s="287"/>
      <c r="AJ57" s="287"/>
      <c r="AK57" s="287"/>
      <c r="AL57" s="287"/>
      <c r="AM57" s="287"/>
      <c r="AN57" s="287"/>
      <c r="AO57" s="287"/>
      <c r="AP57" s="287"/>
      <c r="AQ57" s="287"/>
      <c r="AR57" s="287"/>
      <c r="AS57" s="287"/>
      <c r="AT57" s="287"/>
      <c r="AU57" s="287"/>
      <c r="AV57" s="287"/>
      <c r="AW57" s="287"/>
      <c r="AX57" s="287"/>
      <c r="AY57" s="287"/>
      <c r="AZ57" s="287"/>
      <c r="BA57" s="287"/>
      <c r="BB57" s="287"/>
      <c r="BC57" s="287"/>
    </row>
    <row r="58" spans="1:55" s="141" customFormat="1" ht="20.100000000000001" customHeight="1">
      <c r="A58" s="153" t="s">
        <v>50</v>
      </c>
      <c r="B58" s="142"/>
      <c r="C58" s="143"/>
      <c r="D58" s="6"/>
      <c r="E58" s="6"/>
      <c r="F58" s="6"/>
      <c r="G58" s="6"/>
      <c r="H58" s="6"/>
      <c r="I58" s="6"/>
      <c r="J58" s="6"/>
      <c r="M58" s="274"/>
      <c r="N58" s="274"/>
      <c r="O58" s="6"/>
      <c r="P58" s="6"/>
      <c r="Q58" s="6"/>
      <c r="R58" s="6"/>
      <c r="S58" s="6"/>
      <c r="T58" s="6"/>
      <c r="U58" s="6"/>
      <c r="V58" s="274"/>
      <c r="W58" s="274"/>
      <c r="X58" s="285"/>
      <c r="Y58" s="285"/>
      <c r="Z58" s="285"/>
      <c r="AA58" s="285"/>
      <c r="AB58" s="274"/>
      <c r="AC58" s="274"/>
      <c r="AD58" s="274"/>
      <c r="AE58" s="274"/>
      <c r="AF58" s="274"/>
      <c r="AG58" s="274"/>
      <c r="AH58" s="274"/>
      <c r="AI58" s="274"/>
      <c r="AJ58" s="274"/>
      <c r="AK58" s="274"/>
      <c r="AL58" s="274"/>
      <c r="AM58" s="274"/>
      <c r="AN58" s="274"/>
      <c r="AO58" s="274"/>
      <c r="AP58" s="274"/>
      <c r="AQ58" s="274"/>
      <c r="AR58" s="274"/>
      <c r="AS58" s="274"/>
      <c r="AT58" s="274"/>
      <c r="AU58" s="274"/>
      <c r="AV58" s="274"/>
      <c r="AW58" s="274"/>
      <c r="AX58" s="274"/>
      <c r="AY58" s="274"/>
      <c r="AZ58" s="274"/>
      <c r="BA58" s="274"/>
      <c r="BB58" s="274"/>
      <c r="BC58" s="274"/>
    </row>
    <row r="59" spans="1:55" s="141" customFormat="1" ht="20.100000000000001" customHeight="1">
      <c r="A59" s="158" t="s">
        <v>51</v>
      </c>
      <c r="B59" s="142">
        <v>5</v>
      </c>
      <c r="C59" s="143"/>
      <c r="D59" s="11">
        <v>539630</v>
      </c>
      <c r="E59" s="11"/>
      <c r="F59" s="11">
        <v>704047</v>
      </c>
      <c r="G59" s="6"/>
      <c r="H59" s="11">
        <v>539630</v>
      </c>
      <c r="I59" s="11"/>
      <c r="J59" s="11">
        <v>589630</v>
      </c>
      <c r="M59" s="274"/>
      <c r="N59" s="274"/>
      <c r="O59" s="6"/>
      <c r="P59" s="6"/>
      <c r="Q59" s="6"/>
      <c r="R59" s="6"/>
      <c r="S59" s="6"/>
      <c r="T59" s="6"/>
      <c r="U59" s="6"/>
      <c r="V59" s="274"/>
      <c r="W59" s="274"/>
      <c r="X59" s="285"/>
      <c r="Y59" s="285"/>
      <c r="Z59" s="285"/>
      <c r="AA59" s="285"/>
      <c r="AB59" s="274"/>
      <c r="AC59" s="274"/>
      <c r="AD59" s="274"/>
      <c r="AE59" s="274"/>
      <c r="AF59" s="274"/>
      <c r="AG59" s="274"/>
      <c r="AH59" s="274"/>
      <c r="AI59" s="274"/>
      <c r="AJ59" s="274"/>
      <c r="AK59" s="274"/>
      <c r="AL59" s="274"/>
      <c r="AM59" s="274"/>
      <c r="AN59" s="274"/>
      <c r="AO59" s="274"/>
      <c r="AP59" s="274"/>
      <c r="AQ59" s="274"/>
      <c r="AR59" s="274"/>
      <c r="AS59" s="274"/>
      <c r="AT59" s="274"/>
      <c r="AU59" s="274"/>
      <c r="AV59" s="274"/>
      <c r="AW59" s="274"/>
      <c r="AX59" s="274"/>
      <c r="AY59" s="274"/>
      <c r="AZ59" s="274"/>
      <c r="BA59" s="274"/>
      <c r="BB59" s="274"/>
      <c r="BC59" s="274"/>
    </row>
    <row r="60" spans="1:55" s="141" customFormat="1" ht="20.100000000000001" customHeight="1">
      <c r="A60" s="158" t="s">
        <v>52</v>
      </c>
      <c r="B60" s="142"/>
      <c r="C60" s="143"/>
      <c r="D60" s="11">
        <v>55261</v>
      </c>
      <c r="E60" s="11"/>
      <c r="F60" s="11">
        <v>66882</v>
      </c>
      <c r="G60" s="6"/>
      <c r="H60" s="11">
        <v>58443</v>
      </c>
      <c r="I60" s="11"/>
      <c r="J60" s="11">
        <v>59228</v>
      </c>
      <c r="M60" s="274"/>
      <c r="N60" s="274"/>
      <c r="O60" s="6"/>
      <c r="P60" s="6"/>
      <c r="Q60" s="6"/>
      <c r="R60" s="6"/>
      <c r="S60" s="6"/>
      <c r="T60" s="6"/>
      <c r="U60" s="6"/>
      <c r="V60" s="274"/>
      <c r="W60" s="274"/>
      <c r="X60" s="285"/>
      <c r="Y60" s="285"/>
      <c r="Z60" s="285"/>
      <c r="AA60" s="285"/>
      <c r="AB60" s="274"/>
      <c r="AC60" s="274"/>
      <c r="AD60" s="274"/>
      <c r="AE60" s="274"/>
      <c r="AF60" s="274"/>
      <c r="AG60" s="274"/>
      <c r="AH60" s="274"/>
      <c r="AI60" s="274"/>
      <c r="AJ60" s="274"/>
      <c r="AK60" s="274"/>
      <c r="AL60" s="274"/>
      <c r="AM60" s="274"/>
      <c r="AN60" s="274"/>
      <c r="AO60" s="274"/>
      <c r="AP60" s="274"/>
      <c r="AQ60" s="274"/>
      <c r="AR60" s="274"/>
      <c r="AS60" s="274"/>
      <c r="AT60" s="274"/>
      <c r="AU60" s="274"/>
      <c r="AV60" s="274"/>
      <c r="AW60" s="274"/>
      <c r="AX60" s="274"/>
      <c r="AY60" s="274"/>
      <c r="AZ60" s="274"/>
      <c r="BA60" s="274"/>
      <c r="BB60" s="274"/>
      <c r="BC60" s="274"/>
    </row>
    <row r="61" spans="1:55" s="141" customFormat="1" ht="20.100000000000001" customHeight="1">
      <c r="A61" s="158" t="s">
        <v>214</v>
      </c>
      <c r="B61" s="142" t="s">
        <v>259</v>
      </c>
      <c r="C61" s="143"/>
      <c r="D61" s="11">
        <v>97675</v>
      </c>
      <c r="E61" s="11"/>
      <c r="F61" s="11">
        <v>0</v>
      </c>
      <c r="G61" s="6"/>
      <c r="H61" s="11">
        <v>97675</v>
      </c>
      <c r="I61" s="11"/>
      <c r="J61" s="11">
        <v>0</v>
      </c>
      <c r="M61" s="274"/>
      <c r="N61" s="274"/>
      <c r="O61" s="6"/>
      <c r="P61" s="6"/>
      <c r="Q61" s="6"/>
      <c r="R61" s="6"/>
      <c r="S61" s="6"/>
      <c r="T61" s="6"/>
      <c r="U61" s="6"/>
      <c r="V61" s="274"/>
      <c r="W61" s="274"/>
      <c r="X61" s="285"/>
      <c r="Y61" s="285"/>
      <c r="Z61" s="285"/>
      <c r="AA61" s="285"/>
      <c r="AB61" s="274"/>
      <c r="AC61" s="274"/>
      <c r="AD61" s="274"/>
      <c r="AE61" s="274"/>
      <c r="AF61" s="274"/>
      <c r="AG61" s="274"/>
      <c r="AH61" s="274"/>
      <c r="AI61" s="274"/>
      <c r="AJ61" s="274"/>
      <c r="AK61" s="274"/>
      <c r="AL61" s="274"/>
      <c r="AM61" s="274"/>
      <c r="AN61" s="274"/>
      <c r="AO61" s="274"/>
      <c r="AP61" s="274"/>
      <c r="AQ61" s="274"/>
      <c r="AR61" s="274"/>
      <c r="AS61" s="274"/>
      <c r="AT61" s="274"/>
      <c r="AU61" s="274"/>
      <c r="AV61" s="274"/>
      <c r="AW61" s="274"/>
      <c r="AX61" s="274"/>
      <c r="AY61" s="274"/>
      <c r="AZ61" s="274"/>
      <c r="BA61" s="274"/>
      <c r="BB61" s="274"/>
      <c r="BC61" s="274"/>
    </row>
    <row r="62" spans="1:55" s="141" customFormat="1" ht="20.100000000000001" customHeight="1">
      <c r="A62" s="158" t="s">
        <v>53</v>
      </c>
      <c r="B62" s="142"/>
      <c r="C62" s="143"/>
      <c r="D62" s="11">
        <v>461170</v>
      </c>
      <c r="E62" s="11"/>
      <c r="F62" s="11">
        <v>450643</v>
      </c>
      <c r="G62" s="6"/>
      <c r="H62" s="11">
        <v>112987</v>
      </c>
      <c r="I62" s="11"/>
      <c r="J62" s="11">
        <v>111986</v>
      </c>
      <c r="M62" s="274"/>
      <c r="N62" s="274"/>
      <c r="O62" s="6"/>
      <c r="P62" s="6"/>
      <c r="Q62" s="6"/>
      <c r="R62" s="6"/>
      <c r="S62" s="6"/>
      <c r="T62" s="6"/>
      <c r="U62" s="6"/>
      <c r="V62" s="274"/>
      <c r="W62" s="274"/>
      <c r="X62" s="285"/>
      <c r="Y62" s="285"/>
      <c r="Z62" s="285"/>
      <c r="AA62" s="285"/>
      <c r="AB62" s="274"/>
      <c r="AC62" s="274"/>
      <c r="AD62" s="274"/>
      <c r="AE62" s="274"/>
      <c r="AF62" s="274"/>
      <c r="AG62" s="274"/>
      <c r="AH62" s="274"/>
      <c r="AI62" s="274"/>
      <c r="AJ62" s="274"/>
      <c r="AK62" s="274"/>
      <c r="AL62" s="274"/>
      <c r="AM62" s="274"/>
      <c r="AN62" s="274"/>
      <c r="AO62" s="274"/>
      <c r="AP62" s="274"/>
      <c r="AQ62" s="274"/>
      <c r="AR62" s="274"/>
      <c r="AS62" s="274"/>
      <c r="AT62" s="274"/>
      <c r="AU62" s="274"/>
      <c r="AV62" s="274"/>
      <c r="AW62" s="274"/>
      <c r="AX62" s="274"/>
      <c r="AY62" s="274"/>
      <c r="AZ62" s="274"/>
      <c r="BA62" s="274"/>
      <c r="BB62" s="274"/>
      <c r="BC62" s="274"/>
    </row>
    <row r="63" spans="1:55" s="141" customFormat="1" ht="20.100000000000001" customHeight="1">
      <c r="A63" s="158" t="s">
        <v>54</v>
      </c>
      <c r="B63" s="142"/>
      <c r="C63" s="143"/>
      <c r="D63" s="11">
        <v>91306</v>
      </c>
      <c r="E63" s="11"/>
      <c r="F63" s="11">
        <v>91723</v>
      </c>
      <c r="G63" s="6"/>
      <c r="H63" s="11">
        <v>56797</v>
      </c>
      <c r="I63" s="11"/>
      <c r="J63" s="11">
        <v>55985</v>
      </c>
      <c r="M63" s="274"/>
      <c r="N63" s="274"/>
      <c r="O63" s="6"/>
      <c r="P63" s="6"/>
      <c r="Q63" s="6"/>
      <c r="R63" s="6"/>
      <c r="S63" s="6"/>
      <c r="T63" s="6"/>
      <c r="U63" s="286"/>
      <c r="V63" s="274"/>
      <c r="W63" s="274"/>
      <c r="X63" s="285"/>
      <c r="Y63" s="285"/>
      <c r="Z63" s="285"/>
      <c r="AA63" s="285"/>
      <c r="AB63" s="274"/>
      <c r="AC63" s="274"/>
      <c r="AD63" s="274"/>
      <c r="AE63" s="274"/>
      <c r="AF63" s="274"/>
      <c r="AG63" s="274"/>
      <c r="AH63" s="274"/>
      <c r="AI63" s="274"/>
      <c r="AJ63" s="274"/>
      <c r="AK63" s="274"/>
      <c r="AL63" s="274"/>
      <c r="AM63" s="274"/>
      <c r="AN63" s="274"/>
      <c r="AO63" s="274"/>
      <c r="AP63" s="274"/>
      <c r="AQ63" s="274"/>
      <c r="AR63" s="274"/>
      <c r="AS63" s="274"/>
      <c r="AT63" s="274"/>
      <c r="AU63" s="274"/>
      <c r="AV63" s="274"/>
      <c r="AW63" s="274"/>
      <c r="AX63" s="274"/>
      <c r="AY63" s="274"/>
      <c r="AZ63" s="274"/>
      <c r="BA63" s="274"/>
      <c r="BB63" s="274"/>
      <c r="BC63" s="274"/>
    </row>
    <row r="64" spans="1:55" s="141" customFormat="1" ht="20.100000000000001" customHeight="1">
      <c r="A64" s="158" t="s">
        <v>55</v>
      </c>
      <c r="B64" s="142"/>
      <c r="C64" s="143"/>
      <c r="D64" s="11">
        <v>3799</v>
      </c>
      <c r="E64" s="11"/>
      <c r="F64" s="11">
        <v>3996</v>
      </c>
      <c r="G64" s="6"/>
      <c r="H64" s="11">
        <v>0</v>
      </c>
      <c r="I64" s="11"/>
      <c r="J64" s="12">
        <v>0</v>
      </c>
      <c r="M64" s="274"/>
      <c r="N64" s="274"/>
      <c r="O64" s="131"/>
      <c r="P64" s="7"/>
      <c r="Q64" s="131"/>
      <c r="R64" s="7"/>
      <c r="S64" s="131"/>
      <c r="T64" s="7"/>
      <c r="U64" s="131"/>
      <c r="V64" s="274"/>
      <c r="W64" s="274"/>
      <c r="X64" s="285"/>
      <c r="Y64" s="285"/>
      <c r="Z64" s="285"/>
      <c r="AA64" s="285"/>
      <c r="AB64" s="274"/>
      <c r="AC64" s="274"/>
      <c r="AD64" s="274"/>
      <c r="AE64" s="274"/>
      <c r="AF64" s="274"/>
      <c r="AG64" s="274"/>
      <c r="AH64" s="274"/>
      <c r="AI64" s="274"/>
      <c r="AJ64" s="274"/>
      <c r="AK64" s="274"/>
      <c r="AL64" s="274"/>
      <c r="AM64" s="274"/>
      <c r="AN64" s="274"/>
      <c r="AO64" s="274"/>
      <c r="AP64" s="274"/>
      <c r="AQ64" s="274"/>
      <c r="AR64" s="274"/>
      <c r="AS64" s="274"/>
      <c r="AT64" s="274"/>
      <c r="AU64" s="274"/>
      <c r="AV64" s="274"/>
      <c r="AW64" s="274"/>
      <c r="AX64" s="274"/>
      <c r="AY64" s="274"/>
      <c r="AZ64" s="274"/>
      <c r="BA64" s="274"/>
      <c r="BB64" s="274"/>
      <c r="BC64" s="274"/>
    </row>
    <row r="65" spans="1:55" s="141" customFormat="1" ht="20.100000000000001" customHeight="1">
      <c r="A65" s="155" t="s">
        <v>56</v>
      </c>
      <c r="B65" s="156"/>
      <c r="C65" s="155"/>
      <c r="D65" s="37">
        <f>SUM(D59:D64)</f>
        <v>1248841</v>
      </c>
      <c r="E65" s="7"/>
      <c r="F65" s="37">
        <f>SUM(F59:F64)</f>
        <v>1317291</v>
      </c>
      <c r="G65" s="7"/>
      <c r="H65" s="37">
        <f>SUM(H59:H64)</f>
        <v>865532</v>
      </c>
      <c r="I65" s="7"/>
      <c r="J65" s="37">
        <f>SUM(J59:J64)</f>
        <v>816829</v>
      </c>
      <c r="M65" s="274"/>
      <c r="N65" s="274"/>
      <c r="O65" s="6"/>
      <c r="P65" s="6"/>
      <c r="Q65" s="6"/>
      <c r="R65" s="6"/>
      <c r="S65" s="6"/>
      <c r="T65" s="6"/>
      <c r="U65" s="6"/>
      <c r="V65" s="274"/>
      <c r="W65" s="274"/>
      <c r="X65" s="285"/>
      <c r="Y65" s="285"/>
      <c r="Z65" s="285"/>
      <c r="AA65" s="285"/>
      <c r="AB65" s="274"/>
      <c r="AC65" s="274"/>
      <c r="AD65" s="274"/>
      <c r="AE65" s="274"/>
      <c r="AF65" s="274"/>
      <c r="AG65" s="274"/>
      <c r="AH65" s="274"/>
      <c r="AI65" s="274"/>
      <c r="AJ65" s="274"/>
      <c r="AK65" s="274"/>
      <c r="AL65" s="274"/>
      <c r="AM65" s="274"/>
      <c r="AN65" s="274"/>
      <c r="AO65" s="274"/>
      <c r="AP65" s="274"/>
      <c r="AQ65" s="274"/>
      <c r="AR65" s="274"/>
      <c r="AS65" s="274"/>
      <c r="AT65" s="274"/>
      <c r="AU65" s="274"/>
      <c r="AV65" s="274"/>
      <c r="AW65" s="274"/>
      <c r="AX65" s="274"/>
      <c r="AY65" s="274"/>
      <c r="AZ65" s="274"/>
      <c r="BA65" s="274"/>
      <c r="BB65" s="274"/>
      <c r="BC65" s="274"/>
    </row>
    <row r="66" spans="1:55" s="157" customFormat="1" ht="11.1" customHeight="1">
      <c r="A66" s="143"/>
      <c r="B66" s="142"/>
      <c r="C66" s="143"/>
      <c r="D66" s="6"/>
      <c r="E66" s="6"/>
      <c r="F66" s="6"/>
      <c r="G66" s="6"/>
      <c r="H66" s="6"/>
      <c r="I66" s="6"/>
      <c r="J66" s="6"/>
      <c r="M66" s="287"/>
      <c r="N66" s="287"/>
      <c r="O66" s="131"/>
      <c r="P66" s="7"/>
      <c r="Q66" s="131"/>
      <c r="R66" s="7"/>
      <c r="S66" s="131"/>
      <c r="T66" s="7"/>
      <c r="U66" s="131"/>
      <c r="V66" s="287"/>
      <c r="W66" s="287"/>
      <c r="X66" s="285"/>
      <c r="Y66" s="285"/>
      <c r="Z66" s="285"/>
      <c r="AA66" s="285"/>
      <c r="AB66" s="287"/>
      <c r="AC66" s="287"/>
      <c r="AD66" s="287"/>
      <c r="AE66" s="287"/>
      <c r="AF66" s="287"/>
      <c r="AG66" s="287"/>
      <c r="AH66" s="287"/>
      <c r="AI66" s="287"/>
      <c r="AJ66" s="287"/>
      <c r="AK66" s="287"/>
      <c r="AL66" s="287"/>
      <c r="AM66" s="287"/>
      <c r="AN66" s="287"/>
      <c r="AO66" s="287"/>
      <c r="AP66" s="287"/>
      <c r="AQ66" s="287"/>
      <c r="AR66" s="287"/>
      <c r="AS66" s="287"/>
      <c r="AT66" s="287"/>
      <c r="AU66" s="287"/>
      <c r="AV66" s="287"/>
      <c r="AW66" s="287"/>
      <c r="AX66" s="287"/>
      <c r="AY66" s="287"/>
      <c r="AZ66" s="287"/>
      <c r="BA66" s="287"/>
      <c r="BB66" s="287"/>
      <c r="BC66" s="287"/>
    </row>
    <row r="67" spans="1:55" s="141" customFormat="1" ht="20.100000000000001" customHeight="1">
      <c r="A67" s="155" t="s">
        <v>57</v>
      </c>
      <c r="B67" s="142"/>
      <c r="C67" s="143"/>
      <c r="D67" s="103">
        <f>SUM(D65,D56)</f>
        <v>4727494</v>
      </c>
      <c r="E67" s="7"/>
      <c r="F67" s="103">
        <f>SUM(F65,F56)</f>
        <v>5451875</v>
      </c>
      <c r="G67" s="7"/>
      <c r="H67" s="103">
        <f>SUM(H65,H56)</f>
        <v>3935657</v>
      </c>
      <c r="I67" s="7"/>
      <c r="J67" s="103">
        <f>SUM(J65,J56)</f>
        <v>4361793</v>
      </c>
      <c r="M67" s="274"/>
      <c r="N67" s="274"/>
      <c r="O67" s="6"/>
      <c r="P67" s="6"/>
      <c r="Q67" s="6"/>
      <c r="R67" s="6"/>
      <c r="S67" s="6"/>
      <c r="T67" s="6"/>
      <c r="U67" s="6"/>
      <c r="V67" s="274"/>
      <c r="W67" s="274"/>
      <c r="X67" s="274"/>
      <c r="Y67" s="274"/>
      <c r="Z67" s="274"/>
      <c r="AA67" s="274"/>
      <c r="AB67" s="274"/>
      <c r="AC67" s="274"/>
      <c r="AD67" s="274"/>
      <c r="AE67" s="274"/>
      <c r="AF67" s="274"/>
      <c r="AG67" s="274"/>
      <c r="AH67" s="274"/>
      <c r="AI67" s="274"/>
      <c r="AJ67" s="274"/>
      <c r="AK67" s="274"/>
      <c r="AL67" s="274"/>
      <c r="AM67" s="274"/>
      <c r="AN67" s="274"/>
      <c r="AO67" s="274"/>
      <c r="AP67" s="274"/>
      <c r="AQ67" s="274"/>
      <c r="AR67" s="274"/>
      <c r="AS67" s="274"/>
      <c r="AT67" s="274"/>
      <c r="AU67" s="274"/>
      <c r="AV67" s="274"/>
      <c r="AW67" s="274"/>
      <c r="AX67" s="274"/>
      <c r="AY67" s="274"/>
      <c r="AZ67" s="274"/>
      <c r="BA67" s="274"/>
      <c r="BB67" s="274"/>
      <c r="BC67" s="274"/>
    </row>
    <row r="68" spans="1:55" s="141" customFormat="1" ht="11.1" customHeight="1">
      <c r="A68" s="143"/>
      <c r="B68" s="142"/>
      <c r="C68" s="143"/>
      <c r="D68" s="6"/>
      <c r="E68" s="6"/>
      <c r="F68" s="6"/>
      <c r="G68" s="6"/>
      <c r="H68" s="6"/>
      <c r="I68" s="6"/>
      <c r="J68" s="6"/>
      <c r="M68" s="274"/>
      <c r="N68" s="274"/>
      <c r="O68" s="6"/>
      <c r="P68" s="6"/>
      <c r="Q68" s="6"/>
      <c r="R68" s="6"/>
      <c r="S68" s="6"/>
      <c r="T68" s="6"/>
      <c r="U68" s="6"/>
      <c r="V68" s="274"/>
      <c r="W68" s="274"/>
      <c r="X68" s="274"/>
      <c r="Y68" s="274"/>
      <c r="Z68" s="274"/>
      <c r="AA68" s="274"/>
      <c r="AB68" s="274"/>
      <c r="AC68" s="274"/>
      <c r="AD68" s="274"/>
      <c r="AE68" s="274"/>
      <c r="AF68" s="274"/>
      <c r="AG68" s="274"/>
      <c r="AH68" s="274"/>
      <c r="AI68" s="274"/>
      <c r="AJ68" s="274"/>
      <c r="AK68" s="274"/>
      <c r="AL68" s="274"/>
      <c r="AM68" s="274"/>
      <c r="AN68" s="274"/>
      <c r="AO68" s="274"/>
      <c r="AP68" s="274"/>
      <c r="AQ68" s="274"/>
      <c r="AR68" s="274"/>
      <c r="AS68" s="274"/>
      <c r="AT68" s="274"/>
      <c r="AU68" s="274"/>
      <c r="AV68" s="274"/>
      <c r="AW68" s="274"/>
      <c r="AX68" s="274"/>
      <c r="AY68" s="274"/>
      <c r="AZ68" s="274"/>
      <c r="BA68" s="274"/>
      <c r="BB68" s="274"/>
      <c r="BC68" s="274"/>
    </row>
    <row r="69" spans="1:55" s="141" customFormat="1" ht="20.100000000000001" customHeight="1">
      <c r="A69" s="153" t="s">
        <v>58</v>
      </c>
      <c r="B69" s="142"/>
      <c r="C69" s="143"/>
      <c r="D69" s="6"/>
      <c r="E69" s="6"/>
      <c r="F69" s="6"/>
      <c r="G69" s="6"/>
      <c r="H69" s="6"/>
      <c r="I69" s="6"/>
      <c r="J69" s="6"/>
      <c r="M69" s="274"/>
      <c r="N69" s="274"/>
      <c r="O69" s="6"/>
      <c r="P69" s="6"/>
      <c r="Q69" s="6"/>
      <c r="R69" s="6"/>
      <c r="S69" s="6"/>
      <c r="T69" s="6"/>
      <c r="U69" s="6"/>
      <c r="V69" s="274"/>
      <c r="W69" s="274"/>
      <c r="X69" s="274"/>
      <c r="Y69" s="274"/>
      <c r="Z69" s="274"/>
      <c r="AA69" s="274"/>
      <c r="AB69" s="274"/>
      <c r="AC69" s="274"/>
      <c r="AD69" s="274"/>
      <c r="AE69" s="274"/>
      <c r="AF69" s="274"/>
      <c r="AG69" s="274"/>
      <c r="AH69" s="274"/>
      <c r="AI69" s="274"/>
      <c r="AJ69" s="274"/>
      <c r="AK69" s="274"/>
      <c r="AL69" s="274"/>
      <c r="AM69" s="274"/>
      <c r="AN69" s="274"/>
      <c r="AO69" s="274"/>
      <c r="AP69" s="274"/>
      <c r="AQ69" s="274"/>
      <c r="AR69" s="274"/>
      <c r="AS69" s="274"/>
      <c r="AT69" s="274"/>
      <c r="AU69" s="274"/>
      <c r="AV69" s="274"/>
      <c r="AW69" s="274"/>
      <c r="AX69" s="274"/>
      <c r="AY69" s="274"/>
      <c r="AZ69" s="274"/>
      <c r="BA69" s="274"/>
      <c r="BB69" s="274"/>
      <c r="BC69" s="274"/>
    </row>
    <row r="70" spans="1:55" s="141" customFormat="1" ht="20.100000000000001" customHeight="1">
      <c r="A70" s="143" t="s">
        <v>59</v>
      </c>
      <c r="B70" s="160">
        <v>7</v>
      </c>
      <c r="C70" s="143"/>
      <c r="D70" s="6"/>
      <c r="E70" s="6"/>
      <c r="F70" s="6"/>
      <c r="G70" s="6"/>
      <c r="H70" s="6"/>
      <c r="I70" s="6"/>
      <c r="J70" s="6"/>
      <c r="M70" s="274"/>
      <c r="N70" s="274"/>
      <c r="O70" s="6"/>
      <c r="P70" s="6"/>
      <c r="Q70" s="6"/>
      <c r="R70" s="6"/>
      <c r="S70" s="6"/>
      <c r="T70" s="6"/>
      <c r="U70" s="6"/>
      <c r="V70" s="274"/>
      <c r="W70" s="274"/>
      <c r="X70" s="274"/>
      <c r="Y70" s="274"/>
      <c r="Z70" s="274"/>
      <c r="AA70" s="274"/>
      <c r="AB70" s="274"/>
      <c r="AC70" s="274"/>
      <c r="AD70" s="274"/>
      <c r="AE70" s="274"/>
      <c r="AF70" s="274"/>
      <c r="AG70" s="274"/>
      <c r="AH70" s="274"/>
      <c r="AI70" s="274"/>
      <c r="AJ70" s="274"/>
      <c r="AK70" s="274"/>
      <c r="AL70" s="274"/>
      <c r="AM70" s="274"/>
      <c r="AN70" s="274"/>
      <c r="AO70" s="274"/>
      <c r="AP70" s="274"/>
      <c r="AQ70" s="274"/>
      <c r="AR70" s="274"/>
      <c r="AS70" s="274"/>
      <c r="AT70" s="274"/>
      <c r="AU70" s="274"/>
      <c r="AV70" s="274"/>
      <c r="AW70" s="274"/>
      <c r="AX70" s="274"/>
      <c r="AY70" s="274"/>
      <c r="AZ70" s="274"/>
      <c r="BA70" s="274"/>
      <c r="BB70" s="274"/>
      <c r="BC70" s="274"/>
    </row>
    <row r="71" spans="1:55" s="141" customFormat="1" ht="20.100000000000001" customHeight="1" thickBot="1">
      <c r="A71" s="143" t="s">
        <v>60</v>
      </c>
      <c r="B71" s="161"/>
      <c r="C71" s="143"/>
      <c r="D71" s="89">
        <v>1220276</v>
      </c>
      <c r="E71" s="90"/>
      <c r="F71" s="89">
        <v>1022220</v>
      </c>
      <c r="G71" s="90"/>
      <c r="H71" s="89">
        <v>1220276</v>
      </c>
      <c r="I71" s="90"/>
      <c r="J71" s="89">
        <v>1022220</v>
      </c>
      <c r="M71" s="274"/>
      <c r="N71" s="274"/>
      <c r="O71" s="90"/>
      <c r="P71" s="90"/>
      <c r="Q71" s="90"/>
      <c r="R71" s="90"/>
      <c r="S71" s="90"/>
      <c r="T71" s="90"/>
      <c r="U71" s="90"/>
      <c r="V71" s="274"/>
      <c r="W71" s="274"/>
      <c r="X71" s="285"/>
      <c r="Y71" s="285"/>
      <c r="Z71" s="285"/>
      <c r="AA71" s="285"/>
      <c r="AB71" s="274"/>
      <c r="AC71" s="274"/>
      <c r="AD71" s="274"/>
      <c r="AE71" s="274"/>
      <c r="AF71" s="274"/>
      <c r="AG71" s="274"/>
      <c r="AH71" s="274"/>
      <c r="AI71" s="274"/>
      <c r="AJ71" s="274"/>
      <c r="AK71" s="274"/>
      <c r="AL71" s="274"/>
      <c r="AM71" s="274"/>
      <c r="AN71" s="274"/>
      <c r="AO71" s="274"/>
      <c r="AP71" s="274"/>
      <c r="AQ71" s="274"/>
      <c r="AR71" s="274"/>
      <c r="AS71" s="274"/>
      <c r="AT71" s="274"/>
      <c r="AU71" s="274"/>
      <c r="AV71" s="274"/>
      <c r="AW71" s="274"/>
      <c r="AX71" s="274"/>
      <c r="AY71" s="274"/>
      <c r="AZ71" s="274"/>
      <c r="BA71" s="274"/>
      <c r="BB71" s="274"/>
      <c r="BC71" s="274"/>
    </row>
    <row r="72" spans="1:55" s="141" customFormat="1" ht="20.25" customHeight="1" thickTop="1">
      <c r="A72" s="143" t="s">
        <v>61</v>
      </c>
      <c r="B72" s="142"/>
      <c r="C72" s="143"/>
      <c r="D72" s="6">
        <f>'SCE(Conso) (7-8) (2)'!D33</f>
        <v>817776</v>
      </c>
      <c r="E72" s="154"/>
      <c r="F72" s="6">
        <v>817776</v>
      </c>
      <c r="G72" s="6"/>
      <c r="H72" s="6">
        <f>'SCE (9-10)   (2)'!D25</f>
        <v>817776</v>
      </c>
      <c r="I72" s="8"/>
      <c r="J72" s="6">
        <v>817776</v>
      </c>
      <c r="M72" s="274"/>
      <c r="N72" s="274"/>
      <c r="O72" s="6"/>
      <c r="P72" s="6"/>
      <c r="Q72" s="6"/>
      <c r="R72" s="6"/>
      <c r="S72" s="6"/>
      <c r="T72" s="6"/>
      <c r="U72" s="6"/>
      <c r="V72" s="274"/>
      <c r="W72" s="274"/>
      <c r="X72" s="285"/>
      <c r="Y72" s="285"/>
      <c r="Z72" s="285"/>
      <c r="AA72" s="285"/>
      <c r="AB72" s="274"/>
      <c r="AC72" s="274"/>
      <c r="AD72" s="274"/>
      <c r="AE72" s="274"/>
      <c r="AF72" s="274"/>
      <c r="AG72" s="274"/>
      <c r="AH72" s="274"/>
      <c r="AI72" s="274"/>
      <c r="AJ72" s="274"/>
      <c r="AK72" s="274"/>
      <c r="AL72" s="274"/>
      <c r="AM72" s="274"/>
      <c r="AN72" s="274"/>
      <c r="AO72" s="274"/>
      <c r="AP72" s="274"/>
      <c r="AQ72" s="274"/>
      <c r="AR72" s="274"/>
      <c r="AS72" s="274"/>
      <c r="AT72" s="274"/>
      <c r="AU72" s="274"/>
      <c r="AV72" s="274"/>
      <c r="AW72" s="274"/>
      <c r="AX72" s="274"/>
      <c r="AY72" s="274"/>
      <c r="AZ72" s="274"/>
      <c r="BA72" s="274"/>
      <c r="BB72" s="274"/>
      <c r="BC72" s="274"/>
    </row>
    <row r="73" spans="1:55" s="141" customFormat="1" ht="20.100000000000001" customHeight="1">
      <c r="A73" s="143" t="s">
        <v>218</v>
      </c>
      <c r="B73" s="142"/>
      <c r="C73" s="143"/>
      <c r="D73" s="6">
        <f>'SCE(Conso) (7-8) (2)'!F33</f>
        <v>504943</v>
      </c>
      <c r="E73" s="11"/>
      <c r="F73" s="6">
        <v>504943</v>
      </c>
      <c r="G73" s="6"/>
      <c r="H73" s="11">
        <f>'SCE (9-10)   (2)'!F25</f>
        <v>504943</v>
      </c>
      <c r="I73" s="11"/>
      <c r="J73" s="11">
        <v>504943</v>
      </c>
      <c r="M73" s="274"/>
      <c r="N73" s="274"/>
      <c r="O73" s="6"/>
      <c r="P73" s="285"/>
      <c r="Q73" s="6"/>
      <c r="R73" s="6"/>
      <c r="S73" s="6"/>
      <c r="T73" s="8"/>
      <c r="U73" s="6"/>
      <c r="V73" s="274"/>
      <c r="W73" s="274"/>
      <c r="X73" s="285"/>
      <c r="Y73" s="285"/>
      <c r="Z73" s="285"/>
      <c r="AA73" s="285"/>
      <c r="AB73" s="274"/>
      <c r="AC73" s="274"/>
      <c r="AD73" s="274"/>
      <c r="AE73" s="274"/>
      <c r="AF73" s="274"/>
      <c r="AG73" s="274"/>
      <c r="AH73" s="274"/>
      <c r="AI73" s="274"/>
      <c r="AJ73" s="274"/>
      <c r="AK73" s="274"/>
      <c r="AL73" s="274"/>
      <c r="AM73" s="274"/>
      <c r="AN73" s="274"/>
      <c r="AO73" s="274"/>
      <c r="AP73" s="274"/>
      <c r="AQ73" s="274"/>
      <c r="AR73" s="274"/>
      <c r="AS73" s="274"/>
      <c r="AT73" s="274"/>
      <c r="AU73" s="274"/>
      <c r="AV73" s="274"/>
      <c r="AW73" s="274"/>
      <c r="AX73" s="274"/>
      <c r="AY73" s="274"/>
      <c r="AZ73" s="274"/>
      <c r="BA73" s="274"/>
      <c r="BB73" s="274"/>
      <c r="BC73" s="274"/>
    </row>
    <row r="74" spans="1:55" s="141" customFormat="1" ht="20.100000000000001" customHeight="1">
      <c r="A74" s="143" t="s">
        <v>62</v>
      </c>
      <c r="B74" s="142"/>
      <c r="C74" s="143"/>
      <c r="D74" s="6">
        <f>'SCE(Conso) (7-8) (2)'!H33</f>
        <v>17395</v>
      </c>
      <c r="E74" s="11"/>
      <c r="F74" s="6">
        <v>17395</v>
      </c>
      <c r="G74" s="6"/>
      <c r="H74" s="12">
        <v>0</v>
      </c>
      <c r="I74" s="11"/>
      <c r="J74" s="12">
        <v>0</v>
      </c>
      <c r="M74" s="274"/>
      <c r="N74" s="274"/>
      <c r="O74" s="6"/>
      <c r="P74" s="6"/>
      <c r="Q74" s="6"/>
      <c r="R74" s="6"/>
      <c r="S74" s="6"/>
      <c r="T74" s="6"/>
      <c r="U74" s="6"/>
      <c r="V74" s="274"/>
      <c r="W74" s="274"/>
      <c r="X74" s="285"/>
      <c r="Y74" s="285"/>
      <c r="Z74" s="285"/>
      <c r="AA74" s="285"/>
      <c r="AB74" s="274"/>
      <c r="AC74" s="274"/>
      <c r="AD74" s="274"/>
      <c r="AE74" s="274"/>
      <c r="AF74" s="274"/>
      <c r="AG74" s="274"/>
      <c r="AH74" s="274"/>
      <c r="AI74" s="274"/>
      <c r="AJ74" s="274"/>
      <c r="AK74" s="274"/>
      <c r="AL74" s="274"/>
      <c r="AM74" s="274"/>
      <c r="AN74" s="274"/>
      <c r="AO74" s="274"/>
      <c r="AP74" s="274"/>
      <c r="AQ74" s="274"/>
      <c r="AR74" s="274"/>
      <c r="AS74" s="274"/>
      <c r="AT74" s="274"/>
      <c r="AU74" s="274"/>
      <c r="AV74" s="274"/>
      <c r="AW74" s="274"/>
      <c r="AX74" s="274"/>
      <c r="AY74" s="274"/>
      <c r="AZ74" s="274"/>
      <c r="BA74" s="274"/>
      <c r="BB74" s="274"/>
      <c r="BC74" s="274"/>
    </row>
    <row r="75" spans="1:55" s="141" customFormat="1" ht="20.100000000000001" customHeight="1">
      <c r="A75" s="143" t="s">
        <v>63</v>
      </c>
      <c r="B75" s="142"/>
      <c r="C75" s="143"/>
      <c r="D75" s="6">
        <f>'SCE(Conso) (7-8) (2)'!J33</f>
        <v>147432</v>
      </c>
      <c r="E75" s="11"/>
      <c r="F75" s="6">
        <v>147432</v>
      </c>
      <c r="G75" s="6"/>
      <c r="H75" s="12">
        <v>0</v>
      </c>
      <c r="I75" s="11"/>
      <c r="J75" s="12">
        <v>0</v>
      </c>
      <c r="M75" s="274"/>
      <c r="N75" s="274"/>
      <c r="O75" s="6"/>
      <c r="P75" s="6"/>
      <c r="Q75" s="6"/>
      <c r="R75" s="6"/>
      <c r="S75" s="286"/>
      <c r="T75" s="6"/>
      <c r="U75" s="286"/>
      <c r="V75" s="274"/>
      <c r="W75" s="274"/>
      <c r="X75" s="285"/>
      <c r="Y75" s="285"/>
      <c r="Z75" s="285"/>
      <c r="AA75" s="285"/>
      <c r="AB75" s="274"/>
      <c r="AC75" s="274"/>
      <c r="AD75" s="274"/>
      <c r="AE75" s="274"/>
      <c r="AF75" s="274"/>
      <c r="AG75" s="274"/>
      <c r="AH75" s="274"/>
      <c r="AI75" s="274"/>
      <c r="AJ75" s="274"/>
      <c r="AK75" s="274"/>
      <c r="AL75" s="274"/>
      <c r="AM75" s="274"/>
      <c r="AN75" s="274"/>
      <c r="AO75" s="274"/>
      <c r="AP75" s="274"/>
      <c r="AQ75" s="274"/>
      <c r="AR75" s="274"/>
      <c r="AS75" s="274"/>
      <c r="AT75" s="274"/>
      <c r="AU75" s="274"/>
      <c r="AV75" s="274"/>
      <c r="AW75" s="274"/>
      <c r="AX75" s="274"/>
      <c r="AY75" s="274"/>
      <c r="AZ75" s="274"/>
      <c r="BA75" s="274"/>
      <c r="BB75" s="274"/>
      <c r="BC75" s="274"/>
    </row>
    <row r="76" spans="1:55" s="141" customFormat="1" ht="20.100000000000001" customHeight="1">
      <c r="A76" s="143" t="s">
        <v>261</v>
      </c>
      <c r="B76" s="142">
        <v>6</v>
      </c>
      <c r="C76" s="143"/>
      <c r="D76" s="6">
        <f>'SCE(Conso) (7-8) (2)'!L33</f>
        <v>4545</v>
      </c>
      <c r="E76" s="11"/>
      <c r="F76" s="6">
        <v>0</v>
      </c>
      <c r="G76" s="6"/>
      <c r="H76" s="12">
        <f>'SCE (9-10)   (2)'!H25</f>
        <v>4545</v>
      </c>
      <c r="I76" s="11"/>
      <c r="J76" s="12">
        <v>0</v>
      </c>
      <c r="M76" s="274"/>
      <c r="N76" s="274"/>
      <c r="O76" s="6"/>
      <c r="P76" s="6"/>
      <c r="Q76" s="6"/>
      <c r="R76" s="6"/>
      <c r="S76" s="286"/>
      <c r="T76" s="6"/>
      <c r="U76" s="286"/>
      <c r="V76" s="274"/>
      <c r="W76" s="274"/>
      <c r="X76" s="285"/>
      <c r="Y76" s="285"/>
      <c r="Z76" s="285"/>
      <c r="AA76" s="285"/>
      <c r="AB76" s="274"/>
      <c r="AC76" s="274"/>
      <c r="AD76" s="274"/>
      <c r="AE76" s="274"/>
      <c r="AF76" s="274"/>
      <c r="AG76" s="274"/>
      <c r="AH76" s="274"/>
      <c r="AI76" s="274"/>
      <c r="AJ76" s="274"/>
      <c r="AK76" s="274"/>
      <c r="AL76" s="274"/>
      <c r="AM76" s="274"/>
      <c r="AN76" s="274"/>
      <c r="AO76" s="274"/>
      <c r="AP76" s="274"/>
      <c r="AQ76" s="274"/>
      <c r="AR76" s="274"/>
      <c r="AS76" s="274"/>
      <c r="AT76" s="274"/>
      <c r="AU76" s="274"/>
      <c r="AV76" s="274"/>
      <c r="AW76" s="274"/>
      <c r="AX76" s="274"/>
      <c r="AY76" s="274"/>
      <c r="AZ76" s="274"/>
      <c r="BA76" s="274"/>
      <c r="BB76" s="274"/>
      <c r="BC76" s="274"/>
    </row>
    <row r="77" spans="1:55" s="141" customFormat="1" ht="20.100000000000001" customHeight="1">
      <c r="A77" s="143" t="s">
        <v>64</v>
      </c>
      <c r="B77" s="142"/>
      <c r="C77" s="143"/>
      <c r="D77" s="11"/>
      <c r="E77" s="11"/>
      <c r="F77" s="11"/>
      <c r="G77" s="6"/>
      <c r="H77" s="11"/>
      <c r="I77" s="11"/>
      <c r="J77" s="11"/>
      <c r="M77" s="274"/>
      <c r="N77" s="274"/>
      <c r="O77" s="6"/>
      <c r="P77" s="6"/>
      <c r="Q77" s="6"/>
      <c r="R77" s="6"/>
      <c r="S77" s="286"/>
      <c r="T77" s="6"/>
      <c r="U77" s="286"/>
      <c r="V77" s="274"/>
      <c r="W77" s="274"/>
      <c r="X77" s="285"/>
      <c r="Y77" s="285"/>
      <c r="Z77" s="285"/>
      <c r="AA77" s="285"/>
      <c r="AB77" s="274"/>
      <c r="AC77" s="274"/>
      <c r="AD77" s="274"/>
      <c r="AE77" s="274"/>
      <c r="AF77" s="274"/>
      <c r="AG77" s="274"/>
      <c r="AH77" s="274"/>
      <c r="AI77" s="274"/>
      <c r="AJ77" s="274"/>
      <c r="AK77" s="274"/>
      <c r="AL77" s="274"/>
      <c r="AM77" s="274"/>
      <c r="AN77" s="274"/>
      <c r="AO77" s="274"/>
      <c r="AP77" s="274"/>
      <c r="AQ77" s="274"/>
      <c r="AR77" s="274"/>
      <c r="AS77" s="274"/>
      <c r="AT77" s="274"/>
      <c r="AU77" s="274"/>
      <c r="AV77" s="274"/>
      <c r="AW77" s="274"/>
      <c r="AX77" s="274"/>
      <c r="AY77" s="274"/>
      <c r="AZ77" s="274"/>
      <c r="BA77" s="274"/>
      <c r="BB77" s="274"/>
      <c r="BC77" s="274"/>
    </row>
    <row r="78" spans="1:55" s="141" customFormat="1" ht="20.100000000000001" customHeight="1">
      <c r="A78" s="143" t="s">
        <v>65</v>
      </c>
      <c r="B78" s="142"/>
      <c r="C78" s="143"/>
      <c r="D78" s="11"/>
      <c r="E78" s="11"/>
      <c r="F78" s="11"/>
      <c r="G78" s="6"/>
      <c r="H78" s="11"/>
      <c r="I78" s="11"/>
      <c r="J78" s="11"/>
      <c r="M78" s="274"/>
      <c r="N78" s="274"/>
      <c r="O78" s="6"/>
      <c r="P78" s="6"/>
      <c r="Q78" s="6"/>
      <c r="R78" s="6"/>
      <c r="S78" s="6"/>
      <c r="T78" s="6"/>
      <c r="U78" s="6"/>
      <c r="V78" s="274"/>
      <c r="W78" s="274"/>
      <c r="X78" s="285"/>
      <c r="Y78" s="285"/>
      <c r="Z78" s="285"/>
      <c r="AA78" s="285"/>
      <c r="AB78" s="274"/>
      <c r="AC78" s="274"/>
      <c r="AD78" s="274"/>
      <c r="AE78" s="274"/>
      <c r="AF78" s="274"/>
      <c r="AG78" s="274"/>
      <c r="AH78" s="274"/>
      <c r="AI78" s="274"/>
      <c r="AJ78" s="274"/>
      <c r="AK78" s="274"/>
      <c r="AL78" s="274"/>
      <c r="AM78" s="274"/>
      <c r="AN78" s="274"/>
      <c r="AO78" s="274"/>
      <c r="AP78" s="274"/>
      <c r="AQ78" s="274"/>
      <c r="AR78" s="274"/>
      <c r="AS78" s="274"/>
      <c r="AT78" s="274"/>
      <c r="AU78" s="274"/>
      <c r="AV78" s="274"/>
      <c r="AW78" s="274"/>
      <c r="AX78" s="274"/>
      <c r="AY78" s="274"/>
      <c r="AZ78" s="274"/>
      <c r="BA78" s="274"/>
      <c r="BB78" s="274"/>
      <c r="BC78" s="274"/>
    </row>
    <row r="79" spans="1:55" s="141" customFormat="1" ht="20.100000000000001" customHeight="1">
      <c r="A79" s="143" t="s">
        <v>66</v>
      </c>
      <c r="B79" s="142"/>
      <c r="C79" s="143"/>
      <c r="D79" s="6">
        <f>'SCE(Conso) (7-8) (2)'!N33</f>
        <v>174092</v>
      </c>
      <c r="E79" s="11"/>
      <c r="F79" s="6">
        <v>170459</v>
      </c>
      <c r="G79" s="6"/>
      <c r="H79" s="11">
        <f>'SCE (9-10)   (2)'!J25</f>
        <v>105855</v>
      </c>
      <c r="I79" s="11"/>
      <c r="J79" s="11">
        <v>102222</v>
      </c>
      <c r="M79" s="274"/>
      <c r="N79" s="274"/>
      <c r="O79" s="6"/>
      <c r="P79" s="6"/>
      <c r="Q79" s="6"/>
      <c r="R79" s="6"/>
      <c r="S79" s="6"/>
      <c r="T79" s="6"/>
      <c r="U79" s="6"/>
      <c r="V79" s="274"/>
      <c r="W79" s="274"/>
      <c r="X79" s="285"/>
      <c r="Y79" s="285"/>
      <c r="Z79" s="285"/>
      <c r="AA79" s="285"/>
      <c r="AB79" s="274"/>
      <c r="AC79" s="274"/>
      <c r="AD79" s="274"/>
      <c r="AE79" s="274"/>
      <c r="AF79" s="274"/>
      <c r="AG79" s="274"/>
      <c r="AH79" s="274"/>
      <c r="AI79" s="274"/>
      <c r="AJ79" s="274"/>
      <c r="AK79" s="274"/>
      <c r="AL79" s="274"/>
      <c r="AM79" s="274"/>
      <c r="AN79" s="274"/>
      <c r="AO79" s="274"/>
      <c r="AP79" s="274"/>
      <c r="AQ79" s="274"/>
      <c r="AR79" s="274"/>
      <c r="AS79" s="274"/>
      <c r="AT79" s="274"/>
      <c r="AU79" s="274"/>
      <c r="AV79" s="274"/>
      <c r="AW79" s="274"/>
      <c r="AX79" s="274"/>
      <c r="AY79" s="274"/>
      <c r="AZ79" s="274"/>
      <c r="BA79" s="274"/>
      <c r="BB79" s="274"/>
      <c r="BC79" s="274"/>
    </row>
    <row r="80" spans="1:55" s="141" customFormat="1" ht="20.100000000000001" customHeight="1">
      <c r="A80" s="143" t="s">
        <v>67</v>
      </c>
      <c r="B80" s="142"/>
      <c r="C80" s="143"/>
      <c r="D80" s="6">
        <f>'SCE(Conso) (7-8) (2)'!P33</f>
        <v>-347872</v>
      </c>
      <c r="E80" s="11"/>
      <c r="F80" s="6">
        <v>-243788</v>
      </c>
      <c r="G80" s="6"/>
      <c r="H80" s="11">
        <f>'SCE (9-10)   (2)'!L25</f>
        <v>909805</v>
      </c>
      <c r="I80" s="11"/>
      <c r="J80" s="11">
        <v>847182</v>
      </c>
      <c r="M80" s="274"/>
      <c r="N80" s="274"/>
      <c r="O80" s="6"/>
      <c r="P80" s="6"/>
      <c r="Q80" s="6"/>
      <c r="R80" s="6"/>
      <c r="S80" s="6"/>
      <c r="T80" s="6"/>
      <c r="U80" s="6"/>
      <c r="V80" s="274"/>
      <c r="W80" s="274"/>
      <c r="X80" s="285"/>
      <c r="Y80" s="285"/>
      <c r="Z80" s="285"/>
      <c r="AA80" s="285"/>
      <c r="AB80" s="274"/>
      <c r="AC80" s="274"/>
      <c r="AD80" s="274"/>
      <c r="AE80" s="274"/>
      <c r="AF80" s="274"/>
      <c r="AG80" s="274"/>
      <c r="AH80" s="274"/>
      <c r="AI80" s="274"/>
      <c r="AJ80" s="274"/>
      <c r="AK80" s="274"/>
      <c r="AL80" s="274"/>
      <c r="AM80" s="274"/>
      <c r="AN80" s="274"/>
      <c r="AO80" s="274"/>
      <c r="AP80" s="274"/>
      <c r="AQ80" s="274"/>
      <c r="AR80" s="274"/>
      <c r="AS80" s="274"/>
      <c r="AT80" s="274"/>
      <c r="AU80" s="274"/>
      <c r="AV80" s="274"/>
      <c r="AW80" s="274"/>
      <c r="AX80" s="274"/>
      <c r="AY80" s="274"/>
      <c r="AZ80" s="274"/>
      <c r="BA80" s="274"/>
      <c r="BB80" s="274"/>
      <c r="BC80" s="274"/>
    </row>
    <row r="81" spans="1:55" s="141" customFormat="1" ht="20.100000000000001" customHeight="1">
      <c r="A81" s="143" t="s">
        <v>68</v>
      </c>
      <c r="B81" s="142"/>
      <c r="C81" s="143"/>
      <c r="D81" s="6">
        <f>'SCE(Conso) (7-8) (2)'!X33</f>
        <v>1415492</v>
      </c>
      <c r="E81" s="11"/>
      <c r="F81" s="6">
        <v>1442992</v>
      </c>
      <c r="G81" s="6"/>
      <c r="H81" s="11">
        <f>'SCE (9-10)   (2)'!N25</f>
        <v>530426</v>
      </c>
      <c r="I81" s="11"/>
      <c r="J81" s="11">
        <v>551123</v>
      </c>
      <c r="M81" s="274"/>
      <c r="N81" s="274"/>
      <c r="O81" s="6"/>
      <c r="P81" s="6"/>
      <c r="Q81" s="6"/>
      <c r="R81" s="6"/>
      <c r="S81" s="6"/>
      <c r="T81" s="6"/>
      <c r="U81" s="6"/>
      <c r="V81" s="274"/>
      <c r="W81" s="274"/>
      <c r="X81" s="285"/>
      <c r="Y81" s="285"/>
      <c r="Z81" s="285"/>
      <c r="AA81" s="285"/>
      <c r="AB81" s="274"/>
      <c r="AC81" s="274"/>
      <c r="AD81" s="274"/>
      <c r="AE81" s="274"/>
      <c r="AF81" s="274"/>
      <c r="AG81" s="274"/>
      <c r="AH81" s="274"/>
      <c r="AI81" s="274"/>
      <c r="AJ81" s="274"/>
      <c r="AK81" s="274"/>
      <c r="AL81" s="274"/>
      <c r="AM81" s="274"/>
      <c r="AN81" s="274"/>
      <c r="AO81" s="274"/>
      <c r="AP81" s="274"/>
      <c r="AQ81" s="274"/>
      <c r="AR81" s="274"/>
      <c r="AS81" s="274"/>
      <c r="AT81" s="274"/>
      <c r="AU81" s="274"/>
      <c r="AV81" s="274"/>
      <c r="AW81" s="274"/>
      <c r="AX81" s="274"/>
      <c r="AY81" s="274"/>
      <c r="AZ81" s="274"/>
      <c r="BA81" s="274"/>
      <c r="BB81" s="274"/>
      <c r="BC81" s="274"/>
    </row>
    <row r="82" spans="1:55" s="141" customFormat="1" ht="20.100000000000001" customHeight="1">
      <c r="A82" s="162" t="s">
        <v>69</v>
      </c>
      <c r="B82" s="156"/>
      <c r="C82" s="155"/>
      <c r="D82" s="104">
        <f>SUM(D72:D81)</f>
        <v>2733803</v>
      </c>
      <c r="E82" s="7"/>
      <c r="F82" s="104">
        <f>SUM(F72:F81)</f>
        <v>2857209</v>
      </c>
      <c r="G82" s="7"/>
      <c r="H82" s="104">
        <f>SUM(H72:H81)</f>
        <v>2873350</v>
      </c>
      <c r="I82" s="7"/>
      <c r="J82" s="104">
        <f>SUM(J72:J81)</f>
        <v>2823246</v>
      </c>
      <c r="M82" s="274"/>
      <c r="N82" s="274"/>
      <c r="O82" s="6"/>
      <c r="P82" s="6"/>
      <c r="Q82" s="6"/>
      <c r="R82" s="6"/>
      <c r="S82" s="6"/>
      <c r="T82" s="6"/>
      <c r="U82" s="6"/>
      <c r="V82" s="274"/>
      <c r="W82" s="274"/>
      <c r="X82" s="285"/>
      <c r="Y82" s="285"/>
      <c r="Z82" s="285"/>
      <c r="AA82" s="285"/>
      <c r="AB82" s="274"/>
      <c r="AC82" s="274"/>
      <c r="AD82" s="274"/>
      <c r="AE82" s="274"/>
      <c r="AF82" s="274"/>
      <c r="AG82" s="274"/>
      <c r="AH82" s="274"/>
      <c r="AI82" s="274"/>
      <c r="AJ82" s="274"/>
      <c r="AK82" s="274"/>
      <c r="AL82" s="274"/>
      <c r="AM82" s="274"/>
      <c r="AN82" s="274"/>
      <c r="AO82" s="274"/>
      <c r="AP82" s="274"/>
      <c r="AQ82" s="274"/>
      <c r="AR82" s="274"/>
      <c r="AS82" s="274"/>
      <c r="AT82" s="274"/>
      <c r="AU82" s="274"/>
      <c r="AV82" s="274"/>
      <c r="AW82" s="274"/>
      <c r="AX82" s="274"/>
      <c r="AY82" s="274"/>
      <c r="AZ82" s="274"/>
      <c r="BA82" s="274"/>
      <c r="BB82" s="274"/>
      <c r="BC82" s="274"/>
    </row>
    <row r="83" spans="1:55" s="141" customFormat="1" ht="20.100000000000001" customHeight="1">
      <c r="A83" s="143" t="s">
        <v>70</v>
      </c>
      <c r="B83" s="142"/>
      <c r="C83" s="143"/>
      <c r="D83" s="9">
        <f>'SCE(Conso) (7-8) (2)'!AB33</f>
        <v>540327</v>
      </c>
      <c r="E83" s="6"/>
      <c r="F83" s="9">
        <v>566953</v>
      </c>
      <c r="G83" s="6"/>
      <c r="H83" s="13">
        <v>0</v>
      </c>
      <c r="I83" s="8"/>
      <c r="J83" s="13">
        <v>0</v>
      </c>
      <c r="M83" s="274"/>
      <c r="N83" s="274"/>
      <c r="O83" s="131"/>
      <c r="P83" s="7"/>
      <c r="Q83" s="131"/>
      <c r="R83" s="7"/>
      <c r="S83" s="131"/>
      <c r="T83" s="7"/>
      <c r="U83" s="131"/>
      <c r="V83" s="274"/>
      <c r="W83" s="274"/>
      <c r="X83" s="285"/>
      <c r="Y83" s="285"/>
      <c r="Z83" s="285"/>
      <c r="AA83" s="285"/>
      <c r="AB83" s="274"/>
      <c r="AC83" s="274"/>
      <c r="AD83" s="274"/>
      <c r="AE83" s="274"/>
      <c r="AF83" s="274"/>
      <c r="AG83" s="274"/>
      <c r="AH83" s="274"/>
      <c r="AI83" s="274"/>
      <c r="AJ83" s="274"/>
      <c r="AK83" s="274"/>
      <c r="AL83" s="274"/>
      <c r="AM83" s="274"/>
      <c r="AN83" s="274"/>
      <c r="AO83" s="274"/>
      <c r="AP83" s="274"/>
      <c r="AQ83" s="274"/>
      <c r="AR83" s="274"/>
      <c r="AS83" s="274"/>
      <c r="AT83" s="274"/>
      <c r="AU83" s="274"/>
      <c r="AV83" s="274"/>
      <c r="AW83" s="274"/>
      <c r="AX83" s="274"/>
      <c r="AY83" s="274"/>
      <c r="AZ83" s="274"/>
      <c r="BA83" s="274"/>
      <c r="BB83" s="274"/>
      <c r="BC83" s="274"/>
    </row>
    <row r="84" spans="1:55" s="157" customFormat="1" ht="20.100000000000001" customHeight="1">
      <c r="A84" s="155" t="s">
        <v>71</v>
      </c>
      <c r="B84" s="142"/>
      <c r="C84" s="143"/>
      <c r="D84" s="103">
        <f>SUM(D82:D83)</f>
        <v>3274130</v>
      </c>
      <c r="E84" s="7"/>
      <c r="F84" s="103">
        <f>SUM(F82:F83)</f>
        <v>3424162</v>
      </c>
      <c r="G84" s="7"/>
      <c r="H84" s="103">
        <f>SUM(H82:H83)</f>
        <v>2873350</v>
      </c>
      <c r="I84" s="7"/>
      <c r="J84" s="103">
        <f>SUM(J82:J83)</f>
        <v>2823246</v>
      </c>
      <c r="M84" s="287"/>
      <c r="N84" s="287"/>
      <c r="O84" s="6"/>
      <c r="P84" s="6"/>
      <c r="Q84" s="6"/>
      <c r="R84" s="6"/>
      <c r="S84" s="286"/>
      <c r="T84" s="8"/>
      <c r="U84" s="286"/>
      <c r="V84" s="287"/>
      <c r="W84" s="287"/>
      <c r="X84" s="285"/>
      <c r="Y84" s="285"/>
      <c r="Z84" s="285"/>
      <c r="AA84" s="285"/>
      <c r="AB84" s="287"/>
      <c r="AC84" s="287"/>
      <c r="AD84" s="287"/>
      <c r="AE84" s="287"/>
      <c r="AF84" s="287"/>
      <c r="AG84" s="287"/>
      <c r="AH84" s="287"/>
      <c r="AI84" s="287"/>
      <c r="AJ84" s="287"/>
      <c r="AK84" s="287"/>
      <c r="AL84" s="287"/>
      <c r="AM84" s="287"/>
      <c r="AN84" s="287"/>
      <c r="AO84" s="287"/>
      <c r="AP84" s="287"/>
      <c r="AQ84" s="287"/>
      <c r="AR84" s="287"/>
      <c r="AS84" s="287"/>
      <c r="AT84" s="287"/>
      <c r="AU84" s="287"/>
      <c r="AV84" s="287"/>
      <c r="AW84" s="287"/>
      <c r="AX84" s="287"/>
      <c r="AY84" s="287"/>
      <c r="AZ84" s="287"/>
      <c r="BA84" s="287"/>
      <c r="BB84" s="287"/>
      <c r="BC84" s="287"/>
    </row>
    <row r="85" spans="1:55" s="141" customFormat="1" ht="20.100000000000001" customHeight="1">
      <c r="A85" s="155"/>
      <c r="B85" s="142"/>
      <c r="C85" s="143"/>
      <c r="D85" s="7"/>
      <c r="E85" s="7"/>
      <c r="F85" s="7"/>
      <c r="G85" s="7"/>
      <c r="H85" s="7"/>
      <c r="I85" s="7"/>
      <c r="J85" s="7"/>
      <c r="M85" s="274"/>
      <c r="N85" s="274"/>
      <c r="O85" s="131"/>
      <c r="P85" s="7"/>
      <c r="Q85" s="131"/>
      <c r="R85" s="7"/>
      <c r="S85" s="131"/>
      <c r="T85" s="7"/>
      <c r="U85" s="131"/>
      <c r="V85" s="274"/>
      <c r="W85" s="274"/>
      <c r="X85" s="285"/>
      <c r="Y85" s="285"/>
      <c r="Z85" s="285"/>
      <c r="AA85" s="285"/>
      <c r="AB85" s="274"/>
      <c r="AC85" s="274"/>
      <c r="AD85" s="274"/>
      <c r="AE85" s="274"/>
      <c r="AF85" s="274"/>
      <c r="AG85" s="274"/>
      <c r="AH85" s="274"/>
      <c r="AI85" s="274"/>
      <c r="AJ85" s="274"/>
      <c r="AK85" s="274"/>
      <c r="AL85" s="274"/>
      <c r="AM85" s="274"/>
      <c r="AN85" s="274"/>
      <c r="AO85" s="274"/>
      <c r="AP85" s="274"/>
      <c r="AQ85" s="274"/>
      <c r="AR85" s="274"/>
      <c r="AS85" s="274"/>
      <c r="AT85" s="274"/>
      <c r="AU85" s="274"/>
      <c r="AV85" s="274"/>
      <c r="AW85" s="274"/>
      <c r="AX85" s="274"/>
      <c r="AY85" s="274"/>
      <c r="AZ85" s="274"/>
      <c r="BA85" s="274"/>
      <c r="BB85" s="274"/>
      <c r="BC85" s="274"/>
    </row>
    <row r="86" spans="1:55" s="141" customFormat="1" ht="22.5" thickBot="1">
      <c r="A86" s="155" t="s">
        <v>72</v>
      </c>
      <c r="B86" s="142"/>
      <c r="C86" s="143"/>
      <c r="D86" s="105">
        <f>SUM(D84,D67)</f>
        <v>8001624</v>
      </c>
      <c r="E86" s="7"/>
      <c r="F86" s="105">
        <f>SUM(F84,F67)</f>
        <v>8876037</v>
      </c>
      <c r="G86" s="7"/>
      <c r="H86" s="105">
        <f>SUM(H84,H67)</f>
        <v>6809007</v>
      </c>
      <c r="I86" s="7"/>
      <c r="J86" s="105">
        <f>SUM(J84,J67)</f>
        <v>7185039</v>
      </c>
      <c r="M86" s="274"/>
      <c r="N86" s="274"/>
      <c r="O86" s="7"/>
      <c r="P86" s="7"/>
      <c r="Q86" s="7"/>
      <c r="R86" s="7"/>
      <c r="S86" s="7"/>
      <c r="T86" s="7"/>
      <c r="U86" s="7"/>
      <c r="V86" s="274"/>
      <c r="W86" s="274"/>
      <c r="X86" s="274"/>
      <c r="Y86" s="274"/>
      <c r="Z86" s="274"/>
      <c r="AA86" s="274"/>
      <c r="AB86" s="274"/>
      <c r="AC86" s="274"/>
      <c r="AD86" s="274"/>
      <c r="AE86" s="274"/>
      <c r="AF86" s="274"/>
      <c r="AG86" s="274"/>
      <c r="AH86" s="274"/>
      <c r="AI86" s="274"/>
      <c r="AJ86" s="274"/>
      <c r="AK86" s="274"/>
      <c r="AL86" s="274"/>
      <c r="AM86" s="274"/>
      <c r="AN86" s="274"/>
      <c r="AO86" s="274"/>
      <c r="AP86" s="274"/>
      <c r="AQ86" s="274"/>
      <c r="AR86" s="274"/>
      <c r="AS86" s="274"/>
      <c r="AT86" s="274"/>
      <c r="AU86" s="274"/>
      <c r="AV86" s="274"/>
      <c r="AW86" s="274"/>
      <c r="AX86" s="274"/>
      <c r="AY86" s="274"/>
      <c r="AZ86" s="274"/>
      <c r="BA86" s="274"/>
      <c r="BB86" s="274"/>
      <c r="BC86" s="274"/>
    </row>
    <row r="87" spans="1:55" s="141" customFormat="1" ht="10.9" customHeight="1" thickTop="1">
      <c r="A87" s="155"/>
      <c r="B87" s="142"/>
      <c r="C87" s="143"/>
      <c r="D87" s="131"/>
      <c r="E87" s="7"/>
      <c r="F87" s="131"/>
      <c r="G87" s="7"/>
      <c r="H87" s="131"/>
      <c r="I87" s="7"/>
      <c r="J87" s="131"/>
      <c r="M87" s="274"/>
      <c r="N87" s="274"/>
      <c r="O87" s="131"/>
      <c r="P87" s="7"/>
      <c r="Q87" s="131"/>
      <c r="R87" s="7"/>
      <c r="S87" s="131"/>
      <c r="T87" s="7"/>
      <c r="U87" s="131"/>
      <c r="V87" s="274"/>
      <c r="W87" s="274"/>
      <c r="X87" s="274"/>
      <c r="Y87" s="274"/>
      <c r="Z87" s="274"/>
      <c r="AA87" s="274"/>
      <c r="AB87" s="274"/>
      <c r="AC87" s="274"/>
      <c r="AD87" s="274"/>
      <c r="AE87" s="274"/>
      <c r="AF87" s="274"/>
      <c r="AG87" s="274"/>
      <c r="AH87" s="274"/>
      <c r="AI87" s="274"/>
      <c r="AJ87" s="274"/>
      <c r="AK87" s="274"/>
      <c r="AL87" s="274"/>
      <c r="AM87" s="274"/>
      <c r="AN87" s="274"/>
      <c r="AO87" s="274"/>
      <c r="AP87" s="274"/>
      <c r="AQ87" s="274"/>
      <c r="AR87" s="274"/>
      <c r="AS87" s="274"/>
      <c r="AT87" s="274"/>
      <c r="AU87" s="274"/>
      <c r="AV87" s="274"/>
      <c r="AW87" s="274"/>
      <c r="AX87" s="274"/>
      <c r="AY87" s="274"/>
      <c r="AZ87" s="274"/>
      <c r="BA87" s="274"/>
      <c r="BB87" s="274"/>
      <c r="BC87" s="274"/>
    </row>
    <row r="88" spans="1:55" s="141" customFormat="1" ht="21" customHeight="1">
      <c r="A88" s="155"/>
      <c r="B88" s="142"/>
      <c r="C88" s="143"/>
      <c r="D88" s="2"/>
      <c r="E88" s="2"/>
      <c r="F88" s="2"/>
      <c r="G88" s="2"/>
      <c r="H88" s="2"/>
      <c r="I88" s="2"/>
      <c r="J88" s="2"/>
      <c r="M88" s="274"/>
      <c r="N88" s="274"/>
      <c r="O88" s="2"/>
      <c r="P88" s="2"/>
      <c r="Q88" s="2"/>
      <c r="R88" s="2"/>
      <c r="S88" s="2"/>
      <c r="T88" s="2"/>
      <c r="U88" s="2"/>
      <c r="V88" s="274"/>
      <c r="W88" s="274"/>
      <c r="X88" s="274"/>
      <c r="Y88" s="274"/>
      <c r="Z88" s="274"/>
      <c r="AA88" s="274"/>
      <c r="AB88" s="274"/>
      <c r="AC88" s="274"/>
      <c r="AD88" s="274"/>
      <c r="AE88" s="274"/>
      <c r="AF88" s="274"/>
      <c r="AG88" s="274"/>
      <c r="AH88" s="274"/>
      <c r="AI88" s="274"/>
      <c r="AJ88" s="274"/>
      <c r="AK88" s="274"/>
      <c r="AL88" s="274"/>
      <c r="AM88" s="274"/>
      <c r="AN88" s="274"/>
      <c r="AO88" s="274"/>
      <c r="AP88" s="274"/>
      <c r="AQ88" s="274"/>
      <c r="AR88" s="274"/>
      <c r="AS88" s="274"/>
      <c r="AT88" s="274"/>
      <c r="AU88" s="274"/>
      <c r="AV88" s="274"/>
      <c r="AW88" s="274"/>
      <c r="AX88" s="274"/>
      <c r="AY88" s="274"/>
      <c r="AZ88" s="274"/>
      <c r="BA88" s="274"/>
      <c r="BB88" s="274"/>
      <c r="BC88" s="274"/>
    </row>
    <row r="89" spans="1:55" s="141" customFormat="1" ht="21" customHeight="1">
      <c r="A89" s="155"/>
      <c r="B89" s="142"/>
      <c r="C89" s="143"/>
      <c r="D89" s="2"/>
      <c r="E89" s="2"/>
      <c r="F89" s="2"/>
      <c r="G89" s="2"/>
      <c r="H89" s="2"/>
      <c r="I89" s="2"/>
      <c r="J89" s="2"/>
      <c r="M89" s="274"/>
      <c r="N89" s="274"/>
      <c r="O89" s="2"/>
      <c r="P89" s="2"/>
      <c r="Q89" s="2"/>
      <c r="R89" s="2"/>
      <c r="S89" s="2"/>
      <c r="T89" s="2"/>
      <c r="U89" s="2"/>
      <c r="V89" s="274"/>
      <c r="W89" s="274"/>
      <c r="X89" s="274"/>
      <c r="Y89" s="274"/>
      <c r="Z89" s="274"/>
      <c r="AA89" s="274"/>
      <c r="AB89" s="274"/>
      <c r="AC89" s="274"/>
      <c r="AD89" s="274"/>
      <c r="AE89" s="274"/>
      <c r="AF89" s="274"/>
      <c r="AG89" s="274"/>
      <c r="AH89" s="274"/>
      <c r="AI89" s="274"/>
      <c r="AJ89" s="274"/>
      <c r="AK89" s="274"/>
      <c r="AL89" s="274"/>
      <c r="AM89" s="274"/>
      <c r="AN89" s="274"/>
      <c r="AO89" s="274"/>
      <c r="AP89" s="274"/>
      <c r="AQ89" s="274"/>
      <c r="AR89" s="274"/>
      <c r="AS89" s="274"/>
      <c r="AT89" s="274"/>
      <c r="AU89" s="274"/>
      <c r="AV89" s="274"/>
      <c r="AW89" s="274"/>
      <c r="AX89" s="274"/>
      <c r="AY89" s="274"/>
      <c r="AZ89" s="274"/>
      <c r="BA89" s="274"/>
      <c r="BB89" s="274"/>
      <c r="BC89" s="274"/>
    </row>
    <row r="90" spans="1:55" s="141" customFormat="1" ht="21" customHeight="1">
      <c r="A90" s="155"/>
      <c r="B90" s="142"/>
      <c r="C90" s="143"/>
      <c r="D90" s="2"/>
      <c r="E90" s="2"/>
      <c r="F90" s="2"/>
      <c r="G90" s="2"/>
      <c r="H90" s="2"/>
      <c r="I90" s="2"/>
      <c r="J90" s="2"/>
      <c r="M90" s="274"/>
      <c r="N90" s="274"/>
      <c r="O90" s="2"/>
      <c r="P90" s="2"/>
      <c r="Q90" s="2"/>
      <c r="R90" s="2"/>
      <c r="S90" s="2"/>
      <c r="T90" s="2"/>
      <c r="U90" s="2"/>
      <c r="V90" s="274"/>
      <c r="W90" s="274"/>
      <c r="X90" s="274"/>
      <c r="Y90" s="274"/>
      <c r="Z90" s="274"/>
      <c r="AA90" s="274"/>
      <c r="AB90" s="274"/>
      <c r="AC90" s="274"/>
      <c r="AD90" s="274"/>
      <c r="AE90" s="274"/>
      <c r="AF90" s="274"/>
      <c r="AG90" s="274"/>
      <c r="AH90" s="274"/>
      <c r="AI90" s="274"/>
      <c r="AJ90" s="274"/>
      <c r="AK90" s="274"/>
      <c r="AL90" s="274"/>
      <c r="AM90" s="274"/>
      <c r="AN90" s="274"/>
      <c r="AO90" s="274"/>
      <c r="AP90" s="274"/>
      <c r="AQ90" s="274"/>
      <c r="AR90" s="274"/>
      <c r="AS90" s="274"/>
      <c r="AT90" s="274"/>
      <c r="AU90" s="274"/>
      <c r="AV90" s="274"/>
      <c r="AW90" s="274"/>
      <c r="AX90" s="274"/>
      <c r="AY90" s="274"/>
      <c r="AZ90" s="274"/>
      <c r="BA90" s="274"/>
      <c r="BB90" s="274"/>
      <c r="BC90" s="274"/>
    </row>
    <row r="91" spans="1:55" s="141" customFormat="1" ht="21" customHeight="1">
      <c r="A91" s="155"/>
      <c r="B91" s="142"/>
      <c r="C91" s="143"/>
      <c r="D91" s="7"/>
      <c r="E91" s="7"/>
      <c r="F91" s="7"/>
      <c r="G91" s="7"/>
      <c r="H91" s="7"/>
      <c r="I91" s="7"/>
      <c r="J91" s="7"/>
      <c r="M91" s="274"/>
      <c r="N91" s="274"/>
      <c r="O91" s="7"/>
      <c r="P91" s="7"/>
      <c r="Q91" s="7"/>
      <c r="R91" s="7"/>
      <c r="S91" s="7"/>
      <c r="T91" s="7"/>
      <c r="U91" s="7"/>
      <c r="V91" s="274"/>
      <c r="W91" s="274"/>
      <c r="X91" s="274"/>
      <c r="Y91" s="274"/>
      <c r="Z91" s="274"/>
      <c r="AA91" s="274"/>
      <c r="AB91" s="274"/>
      <c r="AC91" s="274"/>
      <c r="AD91" s="274"/>
      <c r="AE91" s="274"/>
      <c r="AF91" s="274"/>
      <c r="AG91" s="274"/>
      <c r="AH91" s="274"/>
      <c r="AI91" s="274"/>
      <c r="AJ91" s="274"/>
      <c r="AK91" s="274"/>
      <c r="AL91" s="274"/>
      <c r="AM91" s="274"/>
      <c r="AN91" s="274"/>
      <c r="AO91" s="274"/>
      <c r="AP91" s="274"/>
      <c r="AQ91" s="274"/>
      <c r="AR91" s="274"/>
      <c r="AS91" s="274"/>
      <c r="AT91" s="274"/>
      <c r="AU91" s="274"/>
      <c r="AV91" s="274"/>
      <c r="AW91" s="274"/>
      <c r="AX91" s="274"/>
      <c r="AY91" s="274"/>
      <c r="AZ91" s="274"/>
      <c r="BA91" s="274"/>
      <c r="BB91" s="274"/>
      <c r="BC91" s="274"/>
    </row>
    <row r="92" spans="1:55" s="141" customFormat="1" ht="21" customHeight="1">
      <c r="A92" s="155"/>
      <c r="B92" s="142"/>
      <c r="C92" s="143"/>
      <c r="D92" s="7"/>
      <c r="E92" s="7"/>
      <c r="F92" s="7"/>
      <c r="G92" s="7"/>
      <c r="H92" s="7"/>
      <c r="I92" s="7"/>
      <c r="J92" s="7"/>
      <c r="M92" s="274"/>
      <c r="N92" s="274"/>
      <c r="O92" s="7"/>
      <c r="P92" s="7"/>
      <c r="Q92" s="7"/>
      <c r="R92" s="7"/>
      <c r="S92" s="7"/>
      <c r="T92" s="7"/>
      <c r="U92" s="7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4"/>
      <c r="AH92" s="274"/>
      <c r="AI92" s="274"/>
      <c r="AJ92" s="274"/>
      <c r="AK92" s="274"/>
      <c r="AL92" s="274"/>
      <c r="AM92" s="274"/>
      <c r="AN92" s="274"/>
      <c r="AO92" s="274"/>
      <c r="AP92" s="274"/>
      <c r="AQ92" s="274"/>
      <c r="AR92" s="274"/>
      <c r="AS92" s="274"/>
      <c r="AT92" s="274"/>
      <c r="AU92" s="274"/>
      <c r="AV92" s="274"/>
      <c r="AW92" s="274"/>
      <c r="AX92" s="274"/>
      <c r="AY92" s="274"/>
      <c r="AZ92" s="274"/>
      <c r="BA92" s="274"/>
      <c r="BB92" s="274"/>
      <c r="BC92" s="274"/>
    </row>
    <row r="93" spans="1:55" s="141" customFormat="1" ht="21" customHeight="1">
      <c r="A93" s="155"/>
      <c r="B93" s="142"/>
      <c r="C93" s="143"/>
      <c r="D93" s="2"/>
      <c r="E93" s="2"/>
      <c r="F93" s="2"/>
      <c r="G93" s="2"/>
      <c r="H93" s="2"/>
      <c r="I93" s="2"/>
      <c r="J93" s="2"/>
      <c r="M93" s="274"/>
      <c r="N93" s="274"/>
      <c r="O93" s="2"/>
      <c r="P93" s="2"/>
      <c r="Q93" s="2"/>
      <c r="R93" s="2"/>
      <c r="S93" s="2"/>
      <c r="T93" s="2"/>
      <c r="U93" s="2"/>
      <c r="V93" s="274"/>
      <c r="W93" s="274"/>
      <c r="X93" s="274"/>
      <c r="Y93" s="274"/>
      <c r="Z93" s="274"/>
      <c r="AA93" s="274"/>
      <c r="AB93" s="274"/>
      <c r="AC93" s="274"/>
      <c r="AD93" s="274"/>
      <c r="AE93" s="274"/>
      <c r="AF93" s="274"/>
      <c r="AG93" s="274"/>
      <c r="AH93" s="274"/>
      <c r="AI93" s="274"/>
      <c r="AJ93" s="274"/>
      <c r="AK93" s="274"/>
      <c r="AL93" s="274"/>
      <c r="AM93" s="274"/>
      <c r="AN93" s="274"/>
      <c r="AO93" s="274"/>
      <c r="AP93" s="274"/>
      <c r="AQ93" s="274"/>
      <c r="AR93" s="274"/>
      <c r="AS93" s="274"/>
      <c r="AT93" s="274"/>
      <c r="AU93" s="274"/>
      <c r="AV93" s="274"/>
      <c r="AW93" s="274"/>
      <c r="AX93" s="274"/>
      <c r="AY93" s="274"/>
      <c r="AZ93" s="274"/>
      <c r="BA93" s="274"/>
      <c r="BB93" s="274"/>
      <c r="BC93" s="274"/>
    </row>
    <row r="94" spans="1:55" s="141" customFormat="1" ht="21" customHeight="1">
      <c r="A94" s="155"/>
      <c r="B94" s="142"/>
      <c r="C94" s="143"/>
      <c r="D94" s="5"/>
      <c r="E94" s="4"/>
      <c r="F94" s="4"/>
      <c r="G94" s="4"/>
      <c r="H94" s="4"/>
      <c r="I94" s="4"/>
      <c r="J94" s="4"/>
      <c r="M94" s="274"/>
      <c r="N94" s="274"/>
      <c r="O94" s="5"/>
      <c r="P94" s="4"/>
      <c r="Q94" s="4"/>
      <c r="R94" s="4"/>
      <c r="S94" s="4"/>
      <c r="T94" s="4"/>
      <c r="U94" s="4"/>
      <c r="V94" s="274"/>
      <c r="W94" s="274"/>
      <c r="X94" s="274"/>
      <c r="Y94" s="274"/>
      <c r="Z94" s="274"/>
      <c r="AA94" s="274"/>
      <c r="AB94" s="274"/>
      <c r="AC94" s="274"/>
      <c r="AD94" s="274"/>
      <c r="AE94" s="274"/>
      <c r="AF94" s="274"/>
      <c r="AG94" s="274"/>
      <c r="AH94" s="274"/>
      <c r="AI94" s="274"/>
      <c r="AJ94" s="274"/>
      <c r="AK94" s="274"/>
      <c r="AL94" s="274"/>
      <c r="AM94" s="274"/>
      <c r="AN94" s="274"/>
      <c r="AO94" s="274"/>
      <c r="AP94" s="274"/>
      <c r="AQ94" s="274"/>
      <c r="AR94" s="274"/>
      <c r="AS94" s="274"/>
      <c r="AT94" s="274"/>
      <c r="AU94" s="274"/>
      <c r="AV94" s="274"/>
      <c r="AW94" s="274"/>
      <c r="AX94" s="274"/>
      <c r="AY94" s="274"/>
      <c r="AZ94" s="274"/>
      <c r="BA94" s="274"/>
      <c r="BB94" s="274"/>
      <c r="BC94" s="274"/>
    </row>
    <row r="95" spans="1:55" s="141" customFormat="1" ht="21" customHeight="1">
      <c r="A95" s="163"/>
      <c r="B95" s="164"/>
      <c r="C95" s="165"/>
      <c r="D95" s="166"/>
      <c r="E95" s="166"/>
      <c r="F95" s="166"/>
      <c r="G95" s="166"/>
      <c r="H95" s="166"/>
      <c r="I95" s="166"/>
      <c r="J95" s="166"/>
      <c r="M95" s="274"/>
      <c r="N95" s="274"/>
      <c r="O95" s="288"/>
      <c r="P95" s="288"/>
      <c r="Q95" s="288"/>
      <c r="R95" s="288"/>
      <c r="S95" s="288"/>
      <c r="T95" s="288"/>
      <c r="U95" s="288"/>
      <c r="V95" s="274"/>
      <c r="W95" s="274"/>
      <c r="X95" s="274"/>
      <c r="Y95" s="274"/>
      <c r="Z95" s="274"/>
      <c r="AA95" s="274"/>
      <c r="AB95" s="274"/>
      <c r="AC95" s="274"/>
      <c r="AD95" s="274"/>
      <c r="AE95" s="274"/>
      <c r="AF95" s="274"/>
      <c r="AG95" s="274"/>
      <c r="AH95" s="274"/>
      <c r="AI95" s="274"/>
      <c r="AJ95" s="274"/>
      <c r="AK95" s="274"/>
      <c r="AL95" s="274"/>
      <c r="AM95" s="274"/>
      <c r="AN95" s="274"/>
      <c r="AO95" s="274"/>
      <c r="AP95" s="274"/>
      <c r="AQ95" s="274"/>
      <c r="AR95" s="274"/>
      <c r="AS95" s="274"/>
      <c r="AT95" s="274"/>
      <c r="AU95" s="274"/>
      <c r="AV95" s="274"/>
      <c r="AW95" s="274"/>
      <c r="AX95" s="274"/>
      <c r="AY95" s="274"/>
      <c r="AZ95" s="274"/>
      <c r="BA95" s="274"/>
      <c r="BB95" s="274"/>
      <c r="BC95" s="274"/>
    </row>
    <row r="96" spans="1:55" s="141" customFormat="1" ht="21" customHeight="1">
      <c r="A96" s="163"/>
      <c r="B96" s="167"/>
      <c r="C96" s="163"/>
      <c r="D96" s="14"/>
      <c r="E96" s="166"/>
      <c r="F96" s="14"/>
      <c r="G96" s="166"/>
      <c r="H96" s="14"/>
      <c r="I96" s="166"/>
      <c r="J96" s="14"/>
      <c r="M96" s="274"/>
      <c r="N96" s="274"/>
      <c r="O96" s="289"/>
      <c r="P96" s="288"/>
      <c r="Q96" s="289"/>
      <c r="R96" s="288"/>
      <c r="S96" s="289"/>
      <c r="T96" s="288"/>
      <c r="U96" s="289"/>
      <c r="V96" s="274"/>
      <c r="W96" s="274"/>
      <c r="X96" s="274"/>
      <c r="Y96" s="274"/>
      <c r="Z96" s="274"/>
      <c r="AA96" s="274"/>
      <c r="AB96" s="274"/>
      <c r="AC96" s="274"/>
      <c r="AD96" s="274"/>
      <c r="AE96" s="274"/>
      <c r="AF96" s="274"/>
      <c r="AG96" s="274"/>
      <c r="AH96" s="274"/>
      <c r="AI96" s="274"/>
      <c r="AJ96" s="274"/>
      <c r="AK96" s="274"/>
      <c r="AL96" s="274"/>
      <c r="AM96" s="274"/>
      <c r="AN96" s="274"/>
      <c r="AO96" s="274"/>
      <c r="AP96" s="274"/>
      <c r="AQ96" s="274"/>
      <c r="AR96" s="274"/>
      <c r="AS96" s="274"/>
      <c r="AT96" s="274"/>
      <c r="AU96" s="274"/>
      <c r="AV96" s="274"/>
      <c r="AW96" s="274"/>
      <c r="AX96" s="274"/>
      <c r="AY96" s="274"/>
      <c r="AZ96" s="274"/>
      <c r="BA96" s="274"/>
      <c r="BB96" s="274"/>
      <c r="BC96" s="274"/>
    </row>
  </sheetData>
  <sheetProtection formatCells="0" formatColumns="0" formatRows="0" insertColumns="0" insertRows="0" insertHyperlinks="0" deleteColumns="0" deleteRows="0" sort="0" autoFilter="0" pivotTables="0"/>
  <mergeCells count="12">
    <mergeCell ref="D44:J44"/>
    <mergeCell ref="D4:F4"/>
    <mergeCell ref="H4:J4"/>
    <mergeCell ref="D8:J8"/>
    <mergeCell ref="D40:G40"/>
    <mergeCell ref="H40:J40"/>
    <mergeCell ref="O43:U43"/>
    <mergeCell ref="O4:Q4"/>
    <mergeCell ref="S4:U4"/>
    <mergeCell ref="O8:U8"/>
    <mergeCell ref="O39:R39"/>
    <mergeCell ref="S39:U39"/>
  </mergeCells>
  <pageMargins left="0.9" right="0.7" top="0.48" bottom="0.5" header="0.5" footer="0.5"/>
  <pageSetup scale="71" firstPageNumber="3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37" max="16383" man="1"/>
  </rowBreaks>
  <customProperties>
    <customPr name="OrphanNamesChecke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0D0ED-82BB-4D47-B6D4-25B4EAFA9FFC}">
  <dimension ref="A1:T1"/>
  <sheetViews>
    <sheetView workbookViewId="0"/>
  </sheetViews>
  <sheetFormatPr defaultRowHeight="21.75"/>
  <cols>
    <col min="9" max="9" width="12.140625" bestFit="1" customWidth="1"/>
    <col min="12" max="12" width="9.28515625" bestFit="1" customWidth="1"/>
  </cols>
  <sheetData>
    <row r="1" spans="1:20">
      <c r="A1">
        <v>1760500542715</v>
      </c>
      <c r="B1" t="s">
        <v>230</v>
      </c>
      <c r="C1" t="s">
        <v>231</v>
      </c>
      <c r="D1">
        <v>0</v>
      </c>
      <c r="E1">
        <v>1761040460203</v>
      </c>
      <c r="F1" t="s">
        <v>244</v>
      </c>
      <c r="G1" t="s">
        <v>245</v>
      </c>
      <c r="H1">
        <v>0</v>
      </c>
      <c r="I1">
        <v>1761536426673</v>
      </c>
      <c r="J1" t="s">
        <v>246</v>
      </c>
      <c r="K1" t="s">
        <v>247</v>
      </c>
      <c r="L1">
        <v>0</v>
      </c>
      <c r="M1">
        <v>1761706003789</v>
      </c>
      <c r="N1" t="s">
        <v>248</v>
      </c>
      <c r="O1" t="s">
        <v>249</v>
      </c>
      <c r="P1">
        <v>0</v>
      </c>
      <c r="Q1">
        <v>1762223446408</v>
      </c>
      <c r="R1" t="s">
        <v>253</v>
      </c>
      <c r="S1" t="s">
        <v>254</v>
      </c>
      <c r="T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C07E-A8C8-4286-9451-7C054050AC87}">
  <dimension ref="A1:T1"/>
  <sheetViews>
    <sheetView workbookViewId="0"/>
  </sheetViews>
  <sheetFormatPr defaultRowHeight="21.75"/>
  <cols>
    <col min="9" max="9" width="12.140625" bestFit="1" customWidth="1"/>
    <col min="12" max="12" width="9.28515625" bestFit="1" customWidth="1"/>
  </cols>
  <sheetData>
    <row r="1" spans="1:20">
      <c r="A1">
        <v>1760500542905</v>
      </c>
      <c r="B1" t="s">
        <v>230</v>
      </c>
      <c r="C1" t="s">
        <v>231</v>
      </c>
      <c r="D1">
        <v>0</v>
      </c>
      <c r="E1">
        <v>1761040460218</v>
      </c>
      <c r="F1" t="s">
        <v>244</v>
      </c>
      <c r="G1" t="s">
        <v>245</v>
      </c>
      <c r="H1">
        <v>0</v>
      </c>
      <c r="I1">
        <v>1761536429296</v>
      </c>
      <c r="J1" t="s">
        <v>246</v>
      </c>
      <c r="K1" t="s">
        <v>247</v>
      </c>
      <c r="L1">
        <v>0</v>
      </c>
      <c r="M1">
        <v>1761706003804</v>
      </c>
      <c r="N1" t="s">
        <v>248</v>
      </c>
      <c r="O1" t="s">
        <v>249</v>
      </c>
      <c r="P1">
        <v>0</v>
      </c>
      <c r="Q1">
        <v>1762223446417</v>
      </c>
      <c r="R1" t="s">
        <v>253</v>
      </c>
      <c r="S1" t="s">
        <v>254</v>
      </c>
      <c r="T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AE6C5-7ACB-4D8D-961B-557E5CF4B94C}">
  <dimension ref="A1:T1"/>
  <sheetViews>
    <sheetView workbookViewId="0"/>
  </sheetViews>
  <sheetFormatPr defaultRowHeight="21.75"/>
  <cols>
    <col min="9" max="9" width="12.140625" bestFit="1" customWidth="1"/>
    <col min="12" max="12" width="9.28515625" bestFit="1" customWidth="1"/>
  </cols>
  <sheetData>
    <row r="1" spans="1:20">
      <c r="A1">
        <v>1760500543082</v>
      </c>
      <c r="B1" t="s">
        <v>230</v>
      </c>
      <c r="C1" t="s">
        <v>231</v>
      </c>
      <c r="D1">
        <v>0</v>
      </c>
      <c r="E1">
        <v>1761040460218</v>
      </c>
      <c r="F1" t="s">
        <v>244</v>
      </c>
      <c r="G1" t="s">
        <v>245</v>
      </c>
      <c r="H1">
        <v>0</v>
      </c>
      <c r="I1">
        <v>1761536432183</v>
      </c>
      <c r="J1" t="s">
        <v>246</v>
      </c>
      <c r="K1" t="s">
        <v>247</v>
      </c>
      <c r="L1">
        <v>0</v>
      </c>
      <c r="M1">
        <v>1761706003820</v>
      </c>
      <c r="N1" t="s">
        <v>248</v>
      </c>
      <c r="O1" t="s">
        <v>249</v>
      </c>
      <c r="P1">
        <v>0</v>
      </c>
      <c r="Q1">
        <v>1762223446423</v>
      </c>
      <c r="R1" t="s">
        <v>253</v>
      </c>
      <c r="S1" t="s">
        <v>254</v>
      </c>
      <c r="T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68"/>
  <sheetViews>
    <sheetView view="pageBreakPreview" topLeftCell="A35" zoomScaleNormal="100" zoomScaleSheetLayoutView="100" workbookViewId="0">
      <selection activeCell="C54" sqref="C54"/>
    </sheetView>
  </sheetViews>
  <sheetFormatPr defaultColWidth="9.140625" defaultRowHeight="21.75"/>
  <cols>
    <col min="1" max="1" width="63.42578125" style="138" customWidth="1"/>
    <col min="2" max="2" width="8.85546875" style="139" customWidth="1"/>
    <col min="3" max="3" width="13.85546875" style="140" customWidth="1"/>
    <col min="4" max="4" width="1.140625" style="140" customWidth="1"/>
    <col min="5" max="5" width="13.85546875" style="140" customWidth="1"/>
    <col min="6" max="6" width="1.140625" style="140" customWidth="1"/>
    <col min="7" max="7" width="13.85546875" style="140" customWidth="1"/>
    <col min="8" max="8" width="1.140625" style="140" customWidth="1"/>
    <col min="9" max="9" width="13.85546875" style="140" customWidth="1"/>
    <col min="10" max="16384" width="9.140625" style="141"/>
  </cols>
  <sheetData>
    <row r="1" spans="1:9" s="136" customFormat="1" ht="23.25">
      <c r="A1" s="132" t="s">
        <v>0</v>
      </c>
      <c r="B1" s="133"/>
      <c r="C1" s="134"/>
      <c r="D1" s="135"/>
      <c r="E1" s="134"/>
      <c r="F1" s="135"/>
      <c r="G1" s="135"/>
      <c r="H1" s="135"/>
      <c r="I1" s="135"/>
    </row>
    <row r="2" spans="1:9" s="136" customFormat="1" ht="23.25">
      <c r="A2" s="137" t="s">
        <v>73</v>
      </c>
      <c r="B2" s="133"/>
      <c r="C2" s="135"/>
      <c r="D2" s="135"/>
      <c r="E2" s="135"/>
      <c r="F2" s="135"/>
      <c r="G2" s="135"/>
      <c r="H2" s="135"/>
      <c r="I2" s="135"/>
    </row>
    <row r="3" spans="1:9" s="136" customFormat="1" ht="23.25">
      <c r="A3" s="137"/>
      <c r="B3" s="133"/>
      <c r="C3" s="135"/>
      <c r="D3" s="135"/>
      <c r="E3" s="135"/>
      <c r="F3" s="135"/>
      <c r="G3" s="135"/>
      <c r="H3" s="135"/>
      <c r="I3" s="135"/>
    </row>
    <row r="4" spans="1:9" ht="21" customHeight="1">
      <c r="A4" s="138" t="s">
        <v>74</v>
      </c>
      <c r="C4" s="260" t="s">
        <v>2</v>
      </c>
      <c r="D4" s="260"/>
      <c r="E4" s="260"/>
      <c r="G4" s="260" t="s">
        <v>3</v>
      </c>
      <c r="H4" s="260"/>
      <c r="I4" s="260"/>
    </row>
    <row r="5" spans="1:9" ht="21" customHeight="1">
      <c r="C5" s="261" t="s">
        <v>75</v>
      </c>
      <c r="D5" s="262"/>
      <c r="E5" s="262"/>
      <c r="G5" s="261" t="s">
        <v>75</v>
      </c>
      <c r="H5" s="262"/>
      <c r="I5" s="262"/>
    </row>
    <row r="6" spans="1:9" ht="21" customHeight="1">
      <c r="C6" s="261" t="s">
        <v>221</v>
      </c>
      <c r="D6" s="261"/>
      <c r="E6" s="261"/>
      <c r="G6" s="261" t="s">
        <v>221</v>
      </c>
      <c r="H6" s="261"/>
      <c r="I6" s="261"/>
    </row>
    <row r="7" spans="1:9" ht="21" customHeight="1">
      <c r="C7" s="149">
        <v>2568</v>
      </c>
      <c r="D7" s="150"/>
      <c r="E7" s="149">
        <v>2567</v>
      </c>
      <c r="F7" s="150"/>
      <c r="G7" s="149">
        <v>2568</v>
      </c>
      <c r="H7" s="150"/>
      <c r="I7" s="149">
        <v>2567</v>
      </c>
    </row>
    <row r="8" spans="1:9" ht="19.5" customHeight="1">
      <c r="B8" s="169"/>
      <c r="C8" s="259" t="s">
        <v>8</v>
      </c>
      <c r="D8" s="259"/>
      <c r="E8" s="259"/>
      <c r="F8" s="259"/>
      <c r="G8" s="259"/>
      <c r="H8" s="259"/>
      <c r="I8" s="259"/>
    </row>
    <row r="9" spans="1:9" ht="22.35" customHeight="1">
      <c r="A9" s="170" t="s">
        <v>76</v>
      </c>
    </row>
    <row r="10" spans="1:9" ht="21" customHeight="1">
      <c r="A10" s="138" t="s">
        <v>77</v>
      </c>
      <c r="C10" s="15">
        <v>1367412</v>
      </c>
      <c r="D10" s="16"/>
      <c r="E10" s="15">
        <v>1994302</v>
      </c>
      <c r="F10" s="16"/>
      <c r="G10" s="15">
        <v>938503</v>
      </c>
      <c r="H10" s="16"/>
      <c r="I10" s="15">
        <v>1162024</v>
      </c>
    </row>
    <row r="11" spans="1:9" ht="21" customHeight="1">
      <c r="A11" s="138" t="s">
        <v>78</v>
      </c>
      <c r="C11" s="15">
        <v>9382</v>
      </c>
      <c r="D11" s="16"/>
      <c r="E11" s="15">
        <v>17193</v>
      </c>
      <c r="F11" s="16"/>
      <c r="G11" s="15">
        <v>10126</v>
      </c>
      <c r="H11" s="16"/>
      <c r="I11" s="15">
        <v>6455</v>
      </c>
    </row>
    <row r="12" spans="1:9" ht="21" customHeight="1">
      <c r="A12" s="138" t="s">
        <v>79</v>
      </c>
      <c r="C12" s="15">
        <v>10156</v>
      </c>
      <c r="D12" s="16"/>
      <c r="E12" s="15">
        <v>0</v>
      </c>
      <c r="F12" s="16"/>
      <c r="G12" s="15">
        <v>4285</v>
      </c>
      <c r="H12" s="16"/>
      <c r="I12" s="15">
        <v>0</v>
      </c>
    </row>
    <row r="13" spans="1:9" ht="21" customHeight="1">
      <c r="A13" s="138" t="s">
        <v>215</v>
      </c>
      <c r="C13" s="15">
        <v>0</v>
      </c>
      <c r="D13" s="16"/>
      <c r="E13" s="15">
        <v>33566</v>
      </c>
      <c r="F13" s="16"/>
      <c r="G13" s="15">
        <v>0</v>
      </c>
      <c r="H13" s="16"/>
      <c r="I13" s="15">
        <v>8509</v>
      </c>
    </row>
    <row r="14" spans="1:9" ht="22.35" customHeight="1">
      <c r="A14" s="148" t="s">
        <v>80</v>
      </c>
      <c r="C14" s="86">
        <f>SUM(C10:C13)</f>
        <v>1386950</v>
      </c>
      <c r="D14" s="19"/>
      <c r="E14" s="86">
        <f>SUM(E10:E13)</f>
        <v>2045061</v>
      </c>
      <c r="F14" s="19"/>
      <c r="G14" s="86">
        <f>SUM(G10:G13)</f>
        <v>952914</v>
      </c>
      <c r="H14" s="19"/>
      <c r="I14" s="86">
        <f>SUM(I10:I13)</f>
        <v>1176988</v>
      </c>
    </row>
    <row r="15" spans="1:9" ht="9.6" customHeight="1">
      <c r="A15" s="148"/>
      <c r="C15" s="19"/>
      <c r="D15" s="19"/>
      <c r="E15" s="19"/>
      <c r="F15" s="19"/>
      <c r="G15" s="19"/>
      <c r="H15" s="19"/>
      <c r="I15" s="19"/>
    </row>
    <row r="16" spans="1:9" ht="22.35" customHeight="1">
      <c r="A16" s="170" t="s">
        <v>81</v>
      </c>
      <c r="C16" s="20"/>
      <c r="D16" s="171"/>
      <c r="E16" s="20"/>
      <c r="F16" s="171"/>
      <c r="G16" s="20"/>
      <c r="H16" s="16"/>
      <c r="I16" s="20"/>
    </row>
    <row r="17" spans="1:9" ht="22.35" customHeight="1">
      <c r="A17" s="138" t="s">
        <v>82</v>
      </c>
      <c r="C17" s="15">
        <v>1269143</v>
      </c>
      <c r="D17" s="16"/>
      <c r="E17" s="15">
        <v>1941320</v>
      </c>
      <c r="F17" s="16"/>
      <c r="G17" s="15">
        <v>820316</v>
      </c>
      <c r="H17" s="16"/>
      <c r="I17" s="15">
        <v>1058668</v>
      </c>
    </row>
    <row r="18" spans="1:9" ht="22.35" customHeight="1">
      <c r="A18" s="138" t="s">
        <v>83</v>
      </c>
      <c r="C18" s="15">
        <v>37954</v>
      </c>
      <c r="D18" s="16"/>
      <c r="E18" s="15">
        <v>50183</v>
      </c>
      <c r="F18" s="16"/>
      <c r="G18" s="15">
        <v>26358</v>
      </c>
      <c r="H18" s="16"/>
      <c r="I18" s="15">
        <v>35656</v>
      </c>
    </row>
    <row r="19" spans="1:9" ht="22.35" customHeight="1">
      <c r="A19" s="172" t="s">
        <v>84</v>
      </c>
      <c r="B19" s="173"/>
      <c r="C19" s="15">
        <v>59744</v>
      </c>
      <c r="D19" s="22"/>
      <c r="E19" s="21">
        <v>55701</v>
      </c>
      <c r="F19" s="22"/>
      <c r="G19" s="15">
        <v>38517</v>
      </c>
      <c r="H19" s="22"/>
      <c r="I19" s="21">
        <v>36132</v>
      </c>
    </row>
    <row r="20" spans="1:9" ht="22.35" customHeight="1">
      <c r="A20" s="172" t="s">
        <v>85</v>
      </c>
      <c r="B20" s="173"/>
      <c r="C20" s="15">
        <v>0</v>
      </c>
      <c r="D20" s="22"/>
      <c r="E20" s="21">
        <v>25659</v>
      </c>
      <c r="F20" s="22"/>
      <c r="G20" s="15">
        <v>0</v>
      </c>
      <c r="H20" s="22"/>
      <c r="I20" s="21">
        <v>11918</v>
      </c>
    </row>
    <row r="21" spans="1:9" ht="22.35" customHeight="1">
      <c r="A21" s="138" t="s">
        <v>243</v>
      </c>
      <c r="B21" s="173"/>
      <c r="C21" s="15">
        <v>5619</v>
      </c>
      <c r="D21" s="22"/>
      <c r="E21" s="15">
        <v>0</v>
      </c>
      <c r="F21" s="22"/>
      <c r="G21" s="15">
        <v>2823</v>
      </c>
      <c r="H21" s="22"/>
      <c r="I21" s="15">
        <v>0</v>
      </c>
    </row>
    <row r="22" spans="1:9" ht="22.35" customHeight="1">
      <c r="A22" s="148" t="s">
        <v>86</v>
      </c>
      <c r="C22" s="86">
        <f>SUM(C17:C21)</f>
        <v>1372460</v>
      </c>
      <c r="D22" s="19"/>
      <c r="E22" s="86">
        <f>SUM(E17:E21)</f>
        <v>2072863</v>
      </c>
      <c r="F22" s="19"/>
      <c r="G22" s="86">
        <f>SUM(G17:G21)</f>
        <v>888014</v>
      </c>
      <c r="H22" s="19"/>
      <c r="I22" s="86">
        <f>SUM(I17:I21)</f>
        <v>1142374</v>
      </c>
    </row>
    <row r="23" spans="1:9" ht="9.6" customHeight="1">
      <c r="A23" s="148"/>
      <c r="C23" s="19"/>
      <c r="D23" s="16"/>
      <c r="E23" s="19"/>
      <c r="F23" s="16"/>
      <c r="G23" s="19"/>
      <c r="H23" s="16"/>
      <c r="I23" s="19"/>
    </row>
    <row r="24" spans="1:9" ht="21.6" customHeight="1">
      <c r="A24" s="148" t="s">
        <v>87</v>
      </c>
      <c r="C24" s="106">
        <f>SUM(-C22,C14)</f>
        <v>14490</v>
      </c>
      <c r="D24" s="19"/>
      <c r="E24" s="106">
        <f>SUM(-E22,E14)</f>
        <v>-27802</v>
      </c>
      <c r="F24" s="19"/>
      <c r="G24" s="106">
        <f>SUM(-G22,G14)</f>
        <v>64900</v>
      </c>
      <c r="H24" s="19"/>
      <c r="I24" s="106">
        <f>SUM(-I22,I14)</f>
        <v>34614</v>
      </c>
    </row>
    <row r="25" spans="1:9" ht="21.6" customHeight="1">
      <c r="A25" s="138" t="s">
        <v>88</v>
      </c>
      <c r="C25" s="21">
        <v>-47785</v>
      </c>
      <c r="D25" s="16"/>
      <c r="E25" s="16">
        <v>-63770</v>
      </c>
      <c r="F25" s="16"/>
      <c r="G25" s="15">
        <v>-44264</v>
      </c>
      <c r="H25" s="16"/>
      <c r="I25" s="16">
        <v>-44646</v>
      </c>
    </row>
    <row r="26" spans="1:9" ht="22.35" customHeight="1">
      <c r="A26" s="138" t="s">
        <v>256</v>
      </c>
      <c r="C26" s="15">
        <v>86</v>
      </c>
      <c r="D26" s="16"/>
      <c r="E26" s="15">
        <v>560</v>
      </c>
      <c r="F26" s="16"/>
      <c r="G26" s="15">
        <v>0</v>
      </c>
      <c r="H26" s="16"/>
      <c r="I26" s="12">
        <v>0</v>
      </c>
    </row>
    <row r="27" spans="1:9" ht="22.35" customHeight="1">
      <c r="A27" s="148" t="s">
        <v>89</v>
      </c>
      <c r="B27" s="174"/>
      <c r="C27" s="107">
        <f>SUM(C24:C26)</f>
        <v>-33209</v>
      </c>
      <c r="D27" s="19"/>
      <c r="E27" s="107">
        <f>SUM(E24:E26)</f>
        <v>-91012</v>
      </c>
      <c r="F27" s="19"/>
      <c r="G27" s="107">
        <f>SUM(G24:G26)</f>
        <v>20636</v>
      </c>
      <c r="H27" s="19"/>
      <c r="I27" s="107">
        <f>SUM(I24:I26)</f>
        <v>-10032</v>
      </c>
    </row>
    <row r="28" spans="1:9" ht="22.35" customHeight="1">
      <c r="A28" s="138" t="s">
        <v>255</v>
      </c>
      <c r="C28" s="94">
        <v>-2551</v>
      </c>
      <c r="D28" s="16"/>
      <c r="E28" s="24">
        <v>-6301</v>
      </c>
      <c r="F28" s="16"/>
      <c r="G28" s="24">
        <v>-2143</v>
      </c>
      <c r="H28" s="16"/>
      <c r="I28" s="24">
        <v>-493</v>
      </c>
    </row>
    <row r="29" spans="1:9" ht="22.35" customHeight="1" thickBot="1">
      <c r="A29" s="148" t="s">
        <v>91</v>
      </c>
      <c r="C29" s="39">
        <f>SUM(C27:C28)</f>
        <v>-35760</v>
      </c>
      <c r="D29" s="19"/>
      <c r="E29" s="39">
        <f>SUM(E27:E28)</f>
        <v>-97313</v>
      </c>
      <c r="F29" s="19"/>
      <c r="G29" s="39">
        <f>SUM(G27:G28)</f>
        <v>18493</v>
      </c>
      <c r="H29" s="19"/>
      <c r="I29" s="39">
        <f>SUM(I27:I28)</f>
        <v>-10525</v>
      </c>
    </row>
    <row r="30" spans="1:9" ht="9.6" customHeight="1" thickTop="1">
      <c r="A30" s="148"/>
      <c r="C30" s="19"/>
      <c r="D30" s="19"/>
      <c r="E30" s="19"/>
      <c r="F30" s="19"/>
      <c r="G30" s="19"/>
      <c r="H30" s="19"/>
      <c r="I30" s="19"/>
    </row>
    <row r="31" spans="1:9" ht="22.35" customHeight="1">
      <c r="A31" s="175" t="s">
        <v>92</v>
      </c>
      <c r="C31" s="25"/>
      <c r="D31" s="19"/>
      <c r="E31" s="25"/>
      <c r="F31" s="19"/>
      <c r="G31" s="25"/>
      <c r="H31" s="19"/>
      <c r="I31" s="25"/>
    </row>
    <row r="32" spans="1:9" ht="22.35" customHeight="1">
      <c r="A32" s="176" t="s">
        <v>93</v>
      </c>
      <c r="C32" s="26"/>
      <c r="D32" s="26"/>
      <c r="E32" s="26"/>
      <c r="F32" s="26"/>
      <c r="G32" s="26"/>
      <c r="H32" s="26"/>
      <c r="I32" s="26"/>
    </row>
    <row r="33" spans="1:9" ht="22.35" customHeight="1">
      <c r="A33" s="177" t="s">
        <v>94</v>
      </c>
      <c r="C33" s="21">
        <v>-229</v>
      </c>
      <c r="D33" s="26"/>
      <c r="E33" s="26">
        <v>807</v>
      </c>
      <c r="F33" s="26"/>
      <c r="G33" s="15">
        <v>0</v>
      </c>
      <c r="H33" s="26"/>
      <c r="I33" s="12">
        <v>0</v>
      </c>
    </row>
    <row r="34" spans="1:9" ht="21" customHeight="1">
      <c r="A34" s="175" t="s">
        <v>95</v>
      </c>
      <c r="C34" s="108">
        <f>SUM(C33)</f>
        <v>-229</v>
      </c>
      <c r="D34" s="109"/>
      <c r="E34" s="108">
        <f>SUM(E33)</f>
        <v>807</v>
      </c>
      <c r="F34" s="109"/>
      <c r="G34" s="108">
        <f>SUM(G33)</f>
        <v>0</v>
      </c>
      <c r="H34" s="109"/>
      <c r="I34" s="108">
        <f>SUM(I33)</f>
        <v>0</v>
      </c>
    </row>
    <row r="35" spans="1:9" ht="7.35" customHeight="1">
      <c r="A35" s="175"/>
      <c r="C35" s="26"/>
      <c r="D35" s="26"/>
      <c r="E35" s="26"/>
      <c r="F35" s="26"/>
      <c r="G35" s="26"/>
      <c r="H35" s="26"/>
      <c r="I35" s="26"/>
    </row>
    <row r="36" spans="1:9" ht="9.6" customHeight="1">
      <c r="A36" s="177"/>
      <c r="C36" s="26"/>
      <c r="D36" s="26"/>
      <c r="E36" s="26"/>
      <c r="F36" s="26"/>
      <c r="G36" s="26"/>
      <c r="H36" s="26"/>
      <c r="I36" s="26"/>
    </row>
    <row r="37" spans="1:9" ht="22.35" customHeight="1">
      <c r="A37" s="175" t="s">
        <v>96</v>
      </c>
      <c r="C37" s="38">
        <f>SUM(C34)</f>
        <v>-229</v>
      </c>
      <c r="D37" s="27"/>
      <c r="E37" s="38">
        <f>SUM(E34)</f>
        <v>807</v>
      </c>
      <c r="F37" s="27"/>
      <c r="G37" s="38">
        <f>SUM(G34)</f>
        <v>0</v>
      </c>
      <c r="H37" s="27"/>
      <c r="I37" s="38">
        <f>SUM(I34)</f>
        <v>0</v>
      </c>
    </row>
    <row r="38" spans="1:9" ht="22.35" customHeight="1" thickBot="1">
      <c r="A38" s="175" t="s">
        <v>97</v>
      </c>
      <c r="C38" s="110">
        <f>SUM(C37,C29)</f>
        <v>-35989</v>
      </c>
      <c r="D38" s="109"/>
      <c r="E38" s="110">
        <f>SUM(E37,E29)</f>
        <v>-96506</v>
      </c>
      <c r="F38" s="109"/>
      <c r="G38" s="110">
        <f>SUM(G37,G29)</f>
        <v>18493</v>
      </c>
      <c r="H38" s="109"/>
      <c r="I38" s="110">
        <f>SUM(I37,I29)</f>
        <v>-10525</v>
      </c>
    </row>
    <row r="39" spans="1:9" ht="9.6" customHeight="1" thickTop="1">
      <c r="A39" s="175"/>
      <c r="C39" s="27"/>
      <c r="D39" s="27"/>
      <c r="E39" s="27"/>
      <c r="F39" s="27"/>
      <c r="G39" s="27"/>
      <c r="H39" s="27"/>
      <c r="I39" s="27"/>
    </row>
    <row r="40" spans="1:9" ht="22.35" customHeight="1">
      <c r="A40" s="148" t="s">
        <v>98</v>
      </c>
      <c r="C40" s="19"/>
      <c r="D40" s="19"/>
      <c r="E40" s="19"/>
      <c r="F40" s="19"/>
      <c r="G40" s="19"/>
      <c r="H40" s="19"/>
      <c r="I40" s="19"/>
    </row>
    <row r="41" spans="1:9" ht="22.5" customHeight="1">
      <c r="A41" s="138" t="s">
        <v>99</v>
      </c>
      <c r="C41" s="129">
        <f>C43-C42</f>
        <v>-29521</v>
      </c>
      <c r="D41" s="16"/>
      <c r="E41" s="129">
        <f>E43-E42</f>
        <v>-76184</v>
      </c>
      <c r="F41" s="16"/>
      <c r="G41" s="129">
        <f>G43-G42</f>
        <v>18493</v>
      </c>
      <c r="H41" s="16"/>
      <c r="I41" s="129">
        <f>I43-I42</f>
        <v>-10525</v>
      </c>
    </row>
    <row r="42" spans="1:9" ht="22.5" customHeight="1">
      <c r="A42" s="138" t="s">
        <v>100</v>
      </c>
      <c r="C42" s="94">
        <v>-6239</v>
      </c>
      <c r="D42" s="16"/>
      <c r="E42" s="24">
        <v>-21129</v>
      </c>
      <c r="F42" s="16"/>
      <c r="G42" s="24">
        <v>0</v>
      </c>
      <c r="H42" s="16"/>
      <c r="I42" s="13">
        <v>0</v>
      </c>
    </row>
    <row r="43" spans="1:9" ht="22.35" customHeight="1" thickBot="1">
      <c r="A43" s="148" t="s">
        <v>91</v>
      </c>
      <c r="C43" s="39">
        <f>C29</f>
        <v>-35760</v>
      </c>
      <c r="D43" s="19"/>
      <c r="E43" s="39">
        <f>E29</f>
        <v>-97313</v>
      </c>
      <c r="F43" s="19"/>
      <c r="G43" s="39">
        <f>G29</f>
        <v>18493</v>
      </c>
      <c r="H43" s="19"/>
      <c r="I43" s="39">
        <f>I29</f>
        <v>-10525</v>
      </c>
    </row>
    <row r="44" spans="1:9" ht="9.6" customHeight="1" thickTop="1">
      <c r="A44" s="148"/>
      <c r="C44" s="19"/>
      <c r="D44" s="19"/>
      <c r="E44" s="19"/>
      <c r="F44" s="19"/>
      <c r="G44" s="19"/>
      <c r="H44" s="19"/>
      <c r="I44" s="19"/>
    </row>
    <row r="45" spans="1:9" ht="22.35" customHeight="1">
      <c r="A45" s="175" t="s">
        <v>101</v>
      </c>
      <c r="C45" s="25"/>
      <c r="D45" s="19"/>
      <c r="E45" s="25"/>
      <c r="F45" s="19"/>
      <c r="G45" s="25"/>
      <c r="H45" s="19"/>
      <c r="I45" s="25"/>
    </row>
    <row r="46" spans="1:9" ht="22.5" customHeight="1">
      <c r="A46" s="138" t="s">
        <v>102</v>
      </c>
      <c r="C46" s="129">
        <f>C48-C47</f>
        <v>-29725</v>
      </c>
      <c r="D46" s="16"/>
      <c r="E46" s="129">
        <f>E48-E47</f>
        <v>-76653</v>
      </c>
      <c r="F46" s="26"/>
      <c r="G46" s="129">
        <f>G48-G47</f>
        <v>18493</v>
      </c>
      <c r="H46" s="26"/>
      <c r="I46" s="129">
        <f>I48-I47</f>
        <v>-10525</v>
      </c>
    </row>
    <row r="47" spans="1:9" ht="22.5" customHeight="1">
      <c r="A47" s="138" t="s">
        <v>103</v>
      </c>
      <c r="C47" s="94">
        <v>-6264</v>
      </c>
      <c r="D47" s="16"/>
      <c r="E47" s="24">
        <v>-19853</v>
      </c>
      <c r="F47" s="26"/>
      <c r="G47" s="24">
        <v>0</v>
      </c>
      <c r="H47" s="26"/>
      <c r="I47" s="13">
        <v>0</v>
      </c>
    </row>
    <row r="48" spans="1:9" ht="22.35" customHeight="1" thickBot="1">
      <c r="A48" s="175" t="s">
        <v>97</v>
      </c>
      <c r="C48" s="40">
        <f>C38</f>
        <v>-35989</v>
      </c>
      <c r="D48" s="27"/>
      <c r="E48" s="40">
        <f>E38</f>
        <v>-96506</v>
      </c>
      <c r="F48" s="27"/>
      <c r="G48" s="40">
        <f>G38</f>
        <v>18493</v>
      </c>
      <c r="H48" s="27"/>
      <c r="I48" s="40">
        <f>I38</f>
        <v>-10525</v>
      </c>
    </row>
    <row r="49" spans="1:9" ht="9.6" customHeight="1" thickTop="1">
      <c r="A49" s="175"/>
      <c r="C49" s="27"/>
      <c r="D49" s="29"/>
      <c r="E49" s="27"/>
      <c r="F49" s="29"/>
      <c r="G49" s="27"/>
      <c r="H49" s="29"/>
      <c r="I49" s="27"/>
    </row>
    <row r="50" spans="1:9" ht="22.35" customHeight="1" thickBot="1">
      <c r="A50" s="175" t="s">
        <v>260</v>
      </c>
      <c r="C50" s="100">
        <f>C41/'SFP 3-4'!D72</f>
        <v>-3.6099127389407369E-2</v>
      </c>
      <c r="D50" s="101"/>
      <c r="E50" s="100">
        <v>-0.09</v>
      </c>
      <c r="F50" s="101"/>
      <c r="G50" s="100">
        <f>G41/'SFP 3-4'!H72</f>
        <v>2.2613771986460841E-2</v>
      </c>
      <c r="H50" s="178"/>
      <c r="I50" s="100">
        <v>-0.01</v>
      </c>
    </row>
    <row r="51" spans="1:9" ht="22.5" thickTop="1">
      <c r="C51" s="32"/>
      <c r="E51" s="32"/>
      <c r="G51" s="32"/>
      <c r="I51" s="32"/>
    </row>
    <row r="52" spans="1:9">
      <c r="A52" s="148"/>
      <c r="D52" s="33"/>
      <c r="F52" s="33"/>
      <c r="G52" s="18"/>
      <c r="H52" s="33"/>
      <c r="I52" s="18"/>
    </row>
    <row r="53" spans="1:9">
      <c r="A53" s="148"/>
      <c r="C53" s="34"/>
      <c r="D53" s="33"/>
      <c r="E53" s="34"/>
      <c r="F53" s="33"/>
      <c r="G53" s="35"/>
      <c r="H53" s="33"/>
      <c r="I53" s="35"/>
    </row>
    <row r="54" spans="1:9">
      <c r="A54" s="177"/>
      <c r="C54" s="36"/>
      <c r="D54" s="33"/>
      <c r="E54" s="36"/>
      <c r="F54" s="33"/>
      <c r="G54" s="35"/>
      <c r="H54" s="33"/>
      <c r="I54" s="35"/>
    </row>
    <row r="55" spans="1:9">
      <c r="A55" s="141"/>
      <c r="B55" s="141"/>
      <c r="C55" s="141"/>
      <c r="D55" s="141"/>
      <c r="E55" s="141"/>
      <c r="F55" s="141"/>
      <c r="G55" s="141"/>
      <c r="H55" s="141"/>
      <c r="I55" s="141"/>
    </row>
    <row r="56" spans="1:9">
      <c r="A56" s="141"/>
      <c r="B56" s="141"/>
      <c r="C56" s="141"/>
      <c r="D56" s="141"/>
      <c r="E56" s="141"/>
      <c r="F56" s="141"/>
      <c r="G56" s="141"/>
      <c r="H56" s="141"/>
      <c r="I56" s="141"/>
    </row>
    <row r="57" spans="1:9">
      <c r="A57" s="141"/>
      <c r="B57" s="141"/>
      <c r="C57" s="141"/>
      <c r="D57" s="141"/>
      <c r="E57" s="141"/>
      <c r="F57" s="141"/>
      <c r="G57" s="141"/>
      <c r="H57" s="141"/>
      <c r="I57" s="141"/>
    </row>
    <row r="58" spans="1:9">
      <c r="A58" s="141"/>
      <c r="B58" s="141"/>
      <c r="C58" s="141"/>
      <c r="D58" s="141"/>
      <c r="E58" s="141"/>
      <c r="F58" s="141"/>
      <c r="G58" s="141"/>
      <c r="H58" s="141"/>
      <c r="I58" s="141"/>
    </row>
    <row r="59" spans="1:9">
      <c r="A59" s="141"/>
      <c r="B59" s="141"/>
      <c r="C59" s="141"/>
      <c r="D59" s="141"/>
      <c r="E59" s="141"/>
      <c r="F59" s="141"/>
      <c r="G59" s="141"/>
      <c r="H59" s="141"/>
      <c r="I59" s="141"/>
    </row>
    <row r="60" spans="1:9">
      <c r="A60" s="141"/>
      <c r="B60" s="141"/>
      <c r="C60" s="141"/>
      <c r="D60" s="141"/>
      <c r="E60" s="141"/>
      <c r="F60" s="141"/>
      <c r="G60" s="141"/>
      <c r="H60" s="141"/>
      <c r="I60" s="141"/>
    </row>
    <row r="61" spans="1:9">
      <c r="A61" s="141"/>
      <c r="B61" s="141"/>
      <c r="C61" s="141"/>
      <c r="D61" s="141"/>
      <c r="E61" s="141"/>
      <c r="F61" s="141"/>
      <c r="G61" s="141"/>
      <c r="H61" s="141"/>
      <c r="I61" s="141"/>
    </row>
    <row r="62" spans="1:9">
      <c r="A62" s="141"/>
      <c r="B62" s="141"/>
      <c r="C62" s="141"/>
      <c r="D62" s="141"/>
      <c r="E62" s="141"/>
      <c r="F62" s="141"/>
      <c r="G62" s="141"/>
      <c r="H62" s="141"/>
      <c r="I62" s="141"/>
    </row>
    <row r="63" spans="1:9">
      <c r="A63" s="141"/>
      <c r="B63" s="141"/>
      <c r="C63" s="141"/>
      <c r="D63" s="141"/>
      <c r="E63" s="141"/>
      <c r="F63" s="141"/>
      <c r="G63" s="141"/>
      <c r="H63" s="141"/>
      <c r="I63" s="141"/>
    </row>
    <row r="64" spans="1:9">
      <c r="A64" s="141"/>
      <c r="B64" s="141"/>
      <c r="C64" s="141"/>
      <c r="D64" s="141"/>
      <c r="E64" s="141"/>
      <c r="F64" s="141"/>
      <c r="G64" s="141"/>
      <c r="H64" s="141"/>
      <c r="I64" s="141"/>
    </row>
    <row r="65" spans="1:9">
      <c r="A65" s="141"/>
      <c r="B65" s="141"/>
      <c r="C65" s="141"/>
      <c r="D65" s="141"/>
      <c r="E65" s="141"/>
      <c r="F65" s="141"/>
      <c r="G65" s="141"/>
      <c r="H65" s="141"/>
      <c r="I65" s="141"/>
    </row>
    <row r="66" spans="1:9">
      <c r="A66" s="141"/>
      <c r="B66" s="141"/>
      <c r="C66" s="141"/>
      <c r="D66" s="141"/>
      <c r="E66" s="141"/>
      <c r="F66" s="141"/>
      <c r="G66" s="141"/>
      <c r="H66" s="141"/>
      <c r="I66" s="141"/>
    </row>
    <row r="67" spans="1:9">
      <c r="C67" s="179"/>
      <c r="E67" s="179"/>
      <c r="G67" s="179"/>
      <c r="I67" s="179"/>
    </row>
    <row r="68" spans="1:9">
      <c r="G68" s="180"/>
      <c r="I68" s="180"/>
    </row>
  </sheetData>
  <sheetProtection formatCells="0" formatColumns="0" formatRows="0" insertColumns="0" insertRows="0" insertHyperlinks="0" deleteColumns="0" deleteRows="0" sort="0" autoFilter="0" pivotTables="0"/>
  <mergeCells count="7">
    <mergeCell ref="G4:I4"/>
    <mergeCell ref="C4:E4"/>
    <mergeCell ref="C8:I8"/>
    <mergeCell ref="C5:E5"/>
    <mergeCell ref="G5:I5"/>
    <mergeCell ref="C6:E6"/>
    <mergeCell ref="G6:I6"/>
  </mergeCells>
  <phoneticPr fontId="0" type="noConversion"/>
  <pageMargins left="1.0899999999999999" right="0.7" top="0.48" bottom="0.5" header="0.5" footer="0.25"/>
  <pageSetup scale="71" firstPageNumber="5" fitToHeight="0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6D16-11F3-49CB-975A-4B6C408AB9B3}">
  <sheetPr>
    <tabColor rgb="FFFFFF00"/>
  </sheetPr>
  <dimension ref="A1:J68"/>
  <sheetViews>
    <sheetView view="pageBreakPreview" topLeftCell="A42" zoomScaleNormal="100" zoomScaleSheetLayoutView="100" workbookViewId="0">
      <selection activeCell="A60" sqref="A60"/>
    </sheetView>
  </sheetViews>
  <sheetFormatPr defaultColWidth="9.140625" defaultRowHeight="21.75"/>
  <cols>
    <col min="1" max="1" width="63.42578125" style="138" customWidth="1"/>
    <col min="2" max="2" width="8.85546875" style="139" customWidth="1"/>
    <col min="3" max="3" width="13.85546875" style="140" customWidth="1"/>
    <col min="4" max="4" width="1.140625" style="140" customWidth="1"/>
    <col min="5" max="5" width="13.85546875" style="140" customWidth="1"/>
    <col min="6" max="6" width="1.140625" style="140" customWidth="1"/>
    <col min="7" max="7" width="13.85546875" style="140" customWidth="1"/>
    <col min="8" max="8" width="1.140625" style="140" customWidth="1"/>
    <col min="9" max="9" width="13.85546875" style="140" customWidth="1"/>
    <col min="10" max="16384" width="9.140625" style="141"/>
  </cols>
  <sheetData>
    <row r="1" spans="1:9" s="136" customFormat="1" ht="23.25">
      <c r="A1" s="132" t="s">
        <v>0</v>
      </c>
      <c r="B1" s="133"/>
      <c r="C1" s="134"/>
      <c r="D1" s="135"/>
      <c r="E1" s="134"/>
      <c r="F1" s="135"/>
      <c r="G1" s="135"/>
      <c r="H1" s="135"/>
      <c r="I1" s="135"/>
    </row>
    <row r="2" spans="1:9" s="136" customFormat="1" ht="23.25">
      <c r="A2" s="137" t="s">
        <v>73</v>
      </c>
      <c r="B2" s="133"/>
      <c r="C2" s="135"/>
      <c r="D2" s="135"/>
      <c r="E2" s="135"/>
      <c r="F2" s="135"/>
      <c r="G2" s="135"/>
      <c r="H2" s="135"/>
      <c r="I2" s="135"/>
    </row>
    <row r="3" spans="1:9" s="136" customFormat="1" ht="23.25">
      <c r="A3" s="137"/>
      <c r="B3" s="133"/>
      <c r="C3" s="135"/>
      <c r="D3" s="135"/>
      <c r="E3" s="135"/>
      <c r="F3" s="135"/>
      <c r="G3" s="135"/>
      <c r="H3" s="135"/>
      <c r="I3" s="135"/>
    </row>
    <row r="4" spans="1:9" ht="21" customHeight="1">
      <c r="A4" s="138" t="s">
        <v>74</v>
      </c>
      <c r="C4" s="260" t="s">
        <v>2</v>
      </c>
      <c r="D4" s="260"/>
      <c r="E4" s="260"/>
      <c r="G4" s="260" t="s">
        <v>3</v>
      </c>
      <c r="H4" s="260"/>
      <c r="I4" s="260"/>
    </row>
    <row r="5" spans="1:9" ht="21" customHeight="1">
      <c r="C5" s="261" t="s">
        <v>222</v>
      </c>
      <c r="D5" s="262"/>
      <c r="E5" s="262"/>
      <c r="G5" s="261" t="s">
        <v>222</v>
      </c>
      <c r="H5" s="262"/>
      <c r="I5" s="262"/>
    </row>
    <row r="6" spans="1:9" ht="21" customHeight="1">
      <c r="C6" s="261" t="s">
        <v>221</v>
      </c>
      <c r="D6" s="261"/>
      <c r="E6" s="261"/>
      <c r="G6" s="261" t="s">
        <v>221</v>
      </c>
      <c r="H6" s="261"/>
      <c r="I6" s="261"/>
    </row>
    <row r="7" spans="1:9" ht="21" customHeight="1">
      <c r="B7" s="139" t="s">
        <v>6</v>
      </c>
      <c r="C7" s="149">
        <v>2568</v>
      </c>
      <c r="D7" s="150"/>
      <c r="E7" s="149">
        <v>2567</v>
      </c>
      <c r="F7" s="150"/>
      <c r="G7" s="149">
        <v>2568</v>
      </c>
      <c r="H7" s="150"/>
      <c r="I7" s="149">
        <v>2567</v>
      </c>
    </row>
    <row r="8" spans="1:9" ht="19.5" customHeight="1">
      <c r="B8" s="169"/>
      <c r="C8" s="259" t="s">
        <v>8</v>
      </c>
      <c r="D8" s="259"/>
      <c r="E8" s="259"/>
      <c r="F8" s="259"/>
      <c r="G8" s="259"/>
      <c r="H8" s="259"/>
      <c r="I8" s="259"/>
    </row>
    <row r="9" spans="1:9" ht="22.35" customHeight="1">
      <c r="A9" s="170" t="s">
        <v>76</v>
      </c>
    </row>
    <row r="10" spans="1:9" ht="21" customHeight="1">
      <c r="A10" s="138" t="s">
        <v>77</v>
      </c>
      <c r="B10" s="139">
        <v>8</v>
      </c>
      <c r="C10" s="15">
        <v>4775469</v>
      </c>
      <c r="D10" s="16"/>
      <c r="E10" s="15">
        <v>5528814</v>
      </c>
      <c r="F10" s="16"/>
      <c r="G10" s="15">
        <v>3341462</v>
      </c>
      <c r="H10" s="16"/>
      <c r="I10" s="15">
        <v>3593207</v>
      </c>
    </row>
    <row r="11" spans="1:9" ht="21" customHeight="1">
      <c r="A11" s="138" t="s">
        <v>78</v>
      </c>
      <c r="C11" s="15">
        <v>29942</v>
      </c>
      <c r="D11" s="16"/>
      <c r="E11" s="15">
        <v>54224</v>
      </c>
      <c r="F11" s="16"/>
      <c r="G11" s="15">
        <v>30326</v>
      </c>
      <c r="H11" s="16"/>
      <c r="I11" s="15">
        <v>15667</v>
      </c>
    </row>
    <row r="12" spans="1:9" ht="21" customHeight="1">
      <c r="A12" s="138" t="s">
        <v>79</v>
      </c>
      <c r="C12" s="15">
        <v>18264</v>
      </c>
      <c r="D12" s="16"/>
      <c r="E12" s="15">
        <v>0</v>
      </c>
      <c r="F12" s="16"/>
      <c r="G12" s="15">
        <v>3969</v>
      </c>
      <c r="H12" s="16"/>
      <c r="I12" s="15">
        <v>0</v>
      </c>
    </row>
    <row r="13" spans="1:9" ht="21" customHeight="1">
      <c r="A13" s="138" t="s">
        <v>215</v>
      </c>
      <c r="C13" s="15">
        <v>0</v>
      </c>
      <c r="D13" s="16"/>
      <c r="E13" s="15">
        <v>3888</v>
      </c>
      <c r="F13" s="16"/>
      <c r="G13" s="15">
        <v>163</v>
      </c>
      <c r="H13" s="16"/>
      <c r="I13" s="15">
        <v>1206</v>
      </c>
    </row>
    <row r="14" spans="1:9" ht="22.35" customHeight="1">
      <c r="A14" s="148" t="s">
        <v>80</v>
      </c>
      <c r="C14" s="86">
        <f>SUM(C10:C12)</f>
        <v>4823675</v>
      </c>
      <c r="D14" s="19"/>
      <c r="E14" s="86">
        <f>SUM(E10:E13)</f>
        <v>5586926</v>
      </c>
      <c r="F14" s="19"/>
      <c r="G14" s="86">
        <f>SUM(G10:G13)</f>
        <v>3375920</v>
      </c>
      <c r="H14" s="19"/>
      <c r="I14" s="86">
        <f>SUM(I10:I13)</f>
        <v>3610080</v>
      </c>
    </row>
    <row r="15" spans="1:9" ht="9.6" customHeight="1">
      <c r="A15" s="148"/>
      <c r="C15" s="19"/>
      <c r="D15" s="19"/>
      <c r="E15" s="19"/>
      <c r="F15" s="19"/>
      <c r="G15" s="19"/>
      <c r="H15" s="19"/>
      <c r="I15" s="19"/>
    </row>
    <row r="16" spans="1:9" ht="22.35" customHeight="1">
      <c r="A16" s="170" t="s">
        <v>81</v>
      </c>
      <c r="C16" s="20"/>
      <c r="D16" s="171"/>
      <c r="E16" s="20"/>
      <c r="F16" s="171"/>
      <c r="G16" s="20"/>
      <c r="H16" s="16"/>
      <c r="I16" s="20"/>
    </row>
    <row r="17" spans="1:10" ht="22.35" customHeight="1">
      <c r="A17" s="138" t="s">
        <v>82</v>
      </c>
      <c r="C17" s="15">
        <v>4476855</v>
      </c>
      <c r="D17" s="16"/>
      <c r="E17" s="15">
        <v>5254445</v>
      </c>
      <c r="F17" s="16"/>
      <c r="G17" s="15">
        <v>2970143</v>
      </c>
      <c r="H17" s="16"/>
      <c r="I17" s="15">
        <v>3219376</v>
      </c>
    </row>
    <row r="18" spans="1:10" ht="22.35" customHeight="1">
      <c r="A18" s="138" t="s">
        <v>83</v>
      </c>
      <c r="C18" s="15">
        <v>131576</v>
      </c>
      <c r="D18" s="16"/>
      <c r="E18" s="15">
        <v>145127</v>
      </c>
      <c r="F18" s="16"/>
      <c r="G18" s="15">
        <v>95109</v>
      </c>
      <c r="H18" s="16"/>
      <c r="I18" s="15">
        <v>101987</v>
      </c>
      <c r="J18" s="154"/>
    </row>
    <row r="19" spans="1:10" ht="22.35" customHeight="1">
      <c r="A19" s="172" t="s">
        <v>84</v>
      </c>
      <c r="B19" s="173"/>
      <c r="C19" s="21">
        <v>201436</v>
      </c>
      <c r="D19" s="22"/>
      <c r="E19" s="21">
        <v>197896</v>
      </c>
      <c r="F19" s="22"/>
      <c r="G19" s="21">
        <v>116572</v>
      </c>
      <c r="H19" s="22"/>
      <c r="I19" s="21">
        <v>113686</v>
      </c>
    </row>
    <row r="20" spans="1:10" ht="22.35" customHeight="1">
      <c r="A20" s="172" t="s">
        <v>85</v>
      </c>
      <c r="B20" s="173"/>
      <c r="C20" s="21">
        <v>0</v>
      </c>
      <c r="D20" s="22"/>
      <c r="E20" s="21">
        <v>15066</v>
      </c>
      <c r="F20" s="22"/>
      <c r="G20" s="21">
        <v>0</v>
      </c>
      <c r="H20" s="22"/>
      <c r="I20" s="21">
        <v>5872</v>
      </c>
    </row>
    <row r="21" spans="1:10" ht="22.35" customHeight="1">
      <c r="A21" s="181" t="s">
        <v>243</v>
      </c>
      <c r="C21" s="15">
        <v>623</v>
      </c>
      <c r="D21" s="16"/>
      <c r="E21" s="21">
        <v>0</v>
      </c>
      <c r="F21" s="16"/>
      <c r="G21" s="15">
        <v>0</v>
      </c>
      <c r="H21" s="16"/>
      <c r="I21" s="15">
        <v>0</v>
      </c>
    </row>
    <row r="22" spans="1:10" ht="22.35" customHeight="1">
      <c r="A22" s="148" t="s">
        <v>86</v>
      </c>
      <c r="C22" s="86">
        <f>SUM(C17:C21)</f>
        <v>4810490</v>
      </c>
      <c r="D22" s="19"/>
      <c r="E22" s="86">
        <f>SUM(E17:E21)</f>
        <v>5612534</v>
      </c>
      <c r="F22" s="19"/>
      <c r="G22" s="86">
        <f>SUM(G17:G21)</f>
        <v>3181824</v>
      </c>
      <c r="H22" s="19"/>
      <c r="I22" s="86">
        <f>SUM(I17:I21)</f>
        <v>3440921</v>
      </c>
    </row>
    <row r="23" spans="1:10" ht="9.6" customHeight="1">
      <c r="A23" s="148"/>
      <c r="C23" s="19"/>
      <c r="D23" s="16"/>
      <c r="E23" s="19"/>
      <c r="F23" s="16"/>
      <c r="G23" s="19"/>
      <c r="H23" s="16"/>
      <c r="I23" s="19"/>
    </row>
    <row r="24" spans="1:10" ht="21.6" customHeight="1">
      <c r="A24" s="148" t="s">
        <v>87</v>
      </c>
      <c r="C24" s="106">
        <f>SUM(-C22,C14)</f>
        <v>13185</v>
      </c>
      <c r="D24" s="19"/>
      <c r="E24" s="106">
        <f>SUM(-E22,E14)</f>
        <v>-25608</v>
      </c>
      <c r="F24" s="19"/>
      <c r="G24" s="106">
        <f>SUM(-G22,G14)</f>
        <v>194096</v>
      </c>
      <c r="H24" s="19"/>
      <c r="I24" s="106">
        <f>SUM(-I22,I14)</f>
        <v>169159</v>
      </c>
    </row>
    <row r="25" spans="1:10" ht="21.6" customHeight="1">
      <c r="A25" s="138" t="s">
        <v>88</v>
      </c>
      <c r="C25" s="16">
        <v>-151208</v>
      </c>
      <c r="D25" s="16"/>
      <c r="E25" s="16">
        <v>-181998</v>
      </c>
      <c r="F25" s="16"/>
      <c r="G25" s="16">
        <v>-135163</v>
      </c>
      <c r="H25" s="16"/>
      <c r="I25" s="16">
        <v>-133088</v>
      </c>
    </row>
    <row r="26" spans="1:10" ht="22.35" customHeight="1">
      <c r="A26" s="138" t="s">
        <v>216</v>
      </c>
      <c r="C26" s="15">
        <v>-298</v>
      </c>
      <c r="D26" s="16"/>
      <c r="E26" s="15">
        <v>-59</v>
      </c>
      <c r="F26" s="16"/>
      <c r="G26" s="12">
        <v>0</v>
      </c>
      <c r="H26" s="16"/>
      <c r="I26" s="12">
        <v>0</v>
      </c>
    </row>
    <row r="27" spans="1:10" ht="22.35" customHeight="1">
      <c r="A27" s="148" t="s">
        <v>89</v>
      </c>
      <c r="B27" s="174"/>
      <c r="C27" s="107">
        <f>SUM(C24:C26)</f>
        <v>-138321</v>
      </c>
      <c r="D27" s="19"/>
      <c r="E27" s="107">
        <f>SUM(E24:E26)</f>
        <v>-207665</v>
      </c>
      <c r="F27" s="19"/>
      <c r="G27" s="107">
        <f>SUM(G24:G26)</f>
        <v>58933</v>
      </c>
      <c r="H27" s="19"/>
      <c r="I27" s="107">
        <f>SUM(I24:I26)</f>
        <v>36071</v>
      </c>
    </row>
    <row r="28" spans="1:10" ht="22.35" customHeight="1">
      <c r="A28" s="138" t="s">
        <v>90</v>
      </c>
      <c r="C28" s="24">
        <v>-16869</v>
      </c>
      <c r="D28" s="16"/>
      <c r="E28" s="24">
        <v>-2556</v>
      </c>
      <c r="F28" s="16"/>
      <c r="G28" s="24">
        <v>-13374</v>
      </c>
      <c r="H28" s="16"/>
      <c r="I28" s="24">
        <v>1892</v>
      </c>
    </row>
    <row r="29" spans="1:10" ht="22.35" customHeight="1" thickBot="1">
      <c r="A29" s="148" t="s">
        <v>91</v>
      </c>
      <c r="C29" s="39">
        <f>SUM(C27:C28)</f>
        <v>-155190</v>
      </c>
      <c r="D29" s="19"/>
      <c r="E29" s="39">
        <f>SUM(E27:E28)</f>
        <v>-210221</v>
      </c>
      <c r="F29" s="19"/>
      <c r="G29" s="39">
        <f>SUM(G27:G28)</f>
        <v>45559</v>
      </c>
      <c r="H29" s="19"/>
      <c r="I29" s="39">
        <f>SUM(I27:I28)</f>
        <v>37963</v>
      </c>
    </row>
    <row r="30" spans="1:10" ht="9.6" customHeight="1" thickTop="1">
      <c r="A30" s="148"/>
      <c r="C30" s="19"/>
      <c r="D30" s="19"/>
      <c r="E30" s="19"/>
      <c r="F30" s="19"/>
      <c r="G30" s="19"/>
      <c r="H30" s="19"/>
      <c r="I30" s="19"/>
    </row>
    <row r="31" spans="1:10" ht="22.35" customHeight="1">
      <c r="A31" s="175" t="s">
        <v>92</v>
      </c>
      <c r="C31" s="25"/>
      <c r="D31" s="19"/>
      <c r="E31" s="25"/>
      <c r="F31" s="19"/>
      <c r="G31" s="25"/>
      <c r="H31" s="19"/>
      <c r="I31" s="25"/>
    </row>
    <row r="32" spans="1:10" ht="22.35" customHeight="1">
      <c r="A32" s="176" t="s">
        <v>93</v>
      </c>
      <c r="C32" s="26"/>
      <c r="D32" s="26"/>
      <c r="E32" s="26"/>
      <c r="F32" s="26"/>
      <c r="G32" s="26"/>
      <c r="H32" s="26"/>
      <c r="I32" s="26"/>
    </row>
    <row r="33" spans="1:9" ht="22.35" customHeight="1">
      <c r="A33" s="177" t="s">
        <v>94</v>
      </c>
      <c r="C33" s="26">
        <v>613</v>
      </c>
      <c r="D33" s="26"/>
      <c r="E33" s="26">
        <v>317</v>
      </c>
      <c r="F33" s="26"/>
      <c r="G33" s="12">
        <v>0</v>
      </c>
      <c r="H33" s="26"/>
      <c r="I33" s="12">
        <v>0</v>
      </c>
    </row>
    <row r="34" spans="1:9" ht="21" customHeight="1">
      <c r="A34" s="175" t="s">
        <v>95</v>
      </c>
      <c r="C34" s="108">
        <f>SUM(C33)</f>
        <v>613</v>
      </c>
      <c r="D34" s="109"/>
      <c r="E34" s="108">
        <f>SUM(E33)</f>
        <v>317</v>
      </c>
      <c r="F34" s="109"/>
      <c r="G34" s="108">
        <f>SUM(G33)</f>
        <v>0</v>
      </c>
      <c r="H34" s="109"/>
      <c r="I34" s="108">
        <f>SUM(I33)</f>
        <v>0</v>
      </c>
    </row>
    <row r="35" spans="1:9" ht="7.35" customHeight="1">
      <c r="A35" s="175"/>
      <c r="C35" s="26"/>
      <c r="D35" s="26"/>
      <c r="E35" s="26"/>
      <c r="F35" s="26"/>
      <c r="G35" s="26"/>
      <c r="H35" s="26"/>
      <c r="I35" s="26"/>
    </row>
    <row r="36" spans="1:9" ht="9.6" customHeight="1">
      <c r="A36" s="177"/>
      <c r="C36" s="26"/>
      <c r="D36" s="26"/>
      <c r="E36" s="26"/>
      <c r="F36" s="26"/>
      <c r="G36" s="26"/>
      <c r="H36" s="26"/>
      <c r="I36" s="26"/>
    </row>
    <row r="37" spans="1:9" ht="22.35" customHeight="1">
      <c r="A37" s="175" t="s">
        <v>96</v>
      </c>
      <c r="C37" s="38">
        <f>C34</f>
        <v>613</v>
      </c>
      <c r="D37" s="27"/>
      <c r="E37" s="38">
        <f>E34</f>
        <v>317</v>
      </c>
      <c r="F37" s="27"/>
      <c r="G37" s="38">
        <f>G34</f>
        <v>0</v>
      </c>
      <c r="H37" s="27"/>
      <c r="I37" s="38">
        <f>I34</f>
        <v>0</v>
      </c>
    </row>
    <row r="38" spans="1:9" ht="22.35" customHeight="1" thickBot="1">
      <c r="A38" s="175" t="s">
        <v>97</v>
      </c>
      <c r="C38" s="110">
        <f>SUM(C37,C29)</f>
        <v>-154577</v>
      </c>
      <c r="D38" s="109"/>
      <c r="E38" s="110">
        <f>SUM(E37,E29)</f>
        <v>-209904</v>
      </c>
      <c r="F38" s="109"/>
      <c r="G38" s="110">
        <f>SUM(G37,G29)</f>
        <v>45559</v>
      </c>
      <c r="H38" s="109"/>
      <c r="I38" s="110">
        <f>SUM(I37,I29)</f>
        <v>37963</v>
      </c>
    </row>
    <row r="39" spans="1:9" ht="9.6" customHeight="1" thickTop="1">
      <c r="A39" s="175"/>
      <c r="C39" s="27"/>
      <c r="D39" s="27"/>
      <c r="E39" s="27"/>
      <c r="F39" s="27"/>
      <c r="G39" s="27"/>
      <c r="H39" s="27"/>
      <c r="I39" s="27"/>
    </row>
    <row r="40" spans="1:9" ht="22.35" customHeight="1">
      <c r="A40" s="148" t="s">
        <v>98</v>
      </c>
      <c r="C40" s="19"/>
      <c r="D40" s="19"/>
      <c r="E40" s="19"/>
      <c r="F40" s="19"/>
      <c r="G40" s="19"/>
      <c r="H40" s="19"/>
      <c r="I40" s="19"/>
    </row>
    <row r="41" spans="1:9" ht="22.5" customHeight="1">
      <c r="A41" s="138" t="s">
        <v>99</v>
      </c>
      <c r="C41" s="102">
        <f>C43-C42</f>
        <v>-127938</v>
      </c>
      <c r="D41" s="16"/>
      <c r="E41" s="102">
        <f>E43-E42</f>
        <v>-151239</v>
      </c>
      <c r="F41" s="16"/>
      <c r="G41" s="102">
        <f>G43-G42</f>
        <v>45559</v>
      </c>
      <c r="H41" s="16"/>
      <c r="I41" s="102">
        <f>I43-I42</f>
        <v>37963</v>
      </c>
    </row>
    <row r="42" spans="1:9" ht="22.5" customHeight="1">
      <c r="A42" s="138" t="s">
        <v>100</v>
      </c>
      <c r="C42" s="28">
        <v>-27252</v>
      </c>
      <c r="D42" s="16"/>
      <c r="E42" s="28">
        <v>-58982</v>
      </c>
      <c r="F42" s="16"/>
      <c r="G42" s="13">
        <v>0</v>
      </c>
      <c r="H42" s="16"/>
      <c r="I42" s="13">
        <v>0</v>
      </c>
    </row>
    <row r="43" spans="1:9" ht="22.35" customHeight="1" thickBot="1">
      <c r="A43" s="148" t="s">
        <v>91</v>
      </c>
      <c r="C43" s="39">
        <f>C29</f>
        <v>-155190</v>
      </c>
      <c r="D43" s="19"/>
      <c r="E43" s="39">
        <f>E29</f>
        <v>-210221</v>
      </c>
      <c r="F43" s="19"/>
      <c r="G43" s="39">
        <f>G29</f>
        <v>45559</v>
      </c>
      <c r="H43" s="19"/>
      <c r="I43" s="39">
        <f>I29</f>
        <v>37963</v>
      </c>
    </row>
    <row r="44" spans="1:9" ht="9.6" customHeight="1" thickTop="1">
      <c r="A44" s="148"/>
      <c r="C44" s="19"/>
      <c r="D44" s="19"/>
      <c r="E44" s="19"/>
      <c r="F44" s="19"/>
      <c r="G44" s="19"/>
      <c r="H44" s="19"/>
      <c r="I44" s="19"/>
    </row>
    <row r="45" spans="1:9" ht="22.35" customHeight="1">
      <c r="A45" s="175" t="s">
        <v>101</v>
      </c>
      <c r="C45" s="25"/>
      <c r="D45" s="19"/>
      <c r="E45" s="25"/>
      <c r="F45" s="19"/>
      <c r="G45" s="25"/>
      <c r="H45" s="19"/>
      <c r="I45" s="25"/>
    </row>
    <row r="46" spans="1:9" ht="22.5" customHeight="1">
      <c r="A46" s="138" t="s">
        <v>102</v>
      </c>
      <c r="C46" s="128">
        <f>C48-C47</f>
        <v>-127951</v>
      </c>
      <c r="D46" s="16"/>
      <c r="E46" s="128">
        <f>E48-E47</f>
        <v>-150320</v>
      </c>
      <c r="F46" s="26"/>
      <c r="G46" s="128">
        <f>G48-G47</f>
        <v>45559</v>
      </c>
      <c r="H46" s="26"/>
      <c r="I46" s="128">
        <f>I48-I47</f>
        <v>37963</v>
      </c>
    </row>
    <row r="47" spans="1:9" ht="22.5" customHeight="1">
      <c r="A47" s="138" t="s">
        <v>103</v>
      </c>
      <c r="C47" s="28">
        <v>-26626</v>
      </c>
      <c r="D47" s="16"/>
      <c r="E47" s="28">
        <v>-59584</v>
      </c>
      <c r="F47" s="26"/>
      <c r="G47" s="13">
        <v>0</v>
      </c>
      <c r="H47" s="26"/>
      <c r="I47" s="13">
        <v>0</v>
      </c>
    </row>
    <row r="48" spans="1:9" ht="22.35" customHeight="1" thickBot="1">
      <c r="A48" s="175" t="s">
        <v>97</v>
      </c>
      <c r="C48" s="40">
        <f>C38</f>
        <v>-154577</v>
      </c>
      <c r="D48" s="27"/>
      <c r="E48" s="40">
        <f>E38</f>
        <v>-209904</v>
      </c>
      <c r="F48" s="27"/>
      <c r="G48" s="40">
        <f>G38</f>
        <v>45559</v>
      </c>
      <c r="H48" s="27"/>
      <c r="I48" s="40">
        <f>I38</f>
        <v>37963</v>
      </c>
    </row>
    <row r="49" spans="1:9" ht="9.6" customHeight="1" thickTop="1">
      <c r="A49" s="175"/>
      <c r="C49" s="27"/>
      <c r="D49" s="29"/>
      <c r="E49" s="27"/>
      <c r="F49" s="29"/>
      <c r="G49" s="27"/>
      <c r="H49" s="29"/>
      <c r="I49" s="27"/>
    </row>
    <row r="50" spans="1:9" ht="22.35" customHeight="1" thickBot="1">
      <c r="A50" s="176" t="s">
        <v>262</v>
      </c>
      <c r="C50" s="100">
        <f>C41/'SFP 3-4'!D72</f>
        <v>-0.15644626401361741</v>
      </c>
      <c r="D50" s="101"/>
      <c r="E50" s="100">
        <v>-0.18</v>
      </c>
      <c r="F50" s="101"/>
      <c r="G50" s="100">
        <f>G41/'SFP 3-4'!H72</f>
        <v>5.5710854806206099E-2</v>
      </c>
      <c r="H50" s="178"/>
      <c r="I50" s="100">
        <v>0.05</v>
      </c>
    </row>
    <row r="51" spans="1:9" ht="22.5" thickTop="1">
      <c r="C51" s="32"/>
      <c r="E51" s="32"/>
      <c r="G51" s="32"/>
      <c r="I51" s="32"/>
    </row>
    <row r="52" spans="1:9">
      <c r="A52" s="148"/>
      <c r="D52" s="33"/>
      <c r="F52" s="33"/>
      <c r="G52" s="18"/>
      <c r="H52" s="33"/>
      <c r="I52" s="18"/>
    </row>
    <row r="53" spans="1:9">
      <c r="A53" s="148"/>
      <c r="C53" s="34"/>
      <c r="D53" s="33"/>
      <c r="E53" s="34"/>
      <c r="F53" s="33"/>
      <c r="G53" s="35"/>
      <c r="H53" s="33"/>
      <c r="I53" s="35"/>
    </row>
    <row r="54" spans="1:9">
      <c r="A54" s="177"/>
      <c r="C54" s="36"/>
      <c r="D54" s="33"/>
      <c r="E54" s="36"/>
      <c r="F54" s="33"/>
      <c r="G54" s="35"/>
      <c r="H54" s="33"/>
      <c r="I54" s="35"/>
    </row>
    <row r="55" spans="1:9">
      <c r="A55" s="141"/>
      <c r="B55" s="141"/>
      <c r="C55" s="141"/>
      <c r="D55" s="141"/>
      <c r="E55" s="141"/>
      <c r="F55" s="141"/>
      <c r="G55" s="141"/>
      <c r="H55" s="141"/>
      <c r="I55" s="141"/>
    </row>
    <row r="56" spans="1:9">
      <c r="A56" s="141"/>
      <c r="B56" s="141"/>
      <c r="C56" s="141"/>
      <c r="D56" s="141"/>
      <c r="E56" s="141"/>
      <c r="F56" s="141"/>
      <c r="G56" s="141"/>
      <c r="H56" s="141"/>
      <c r="I56" s="141"/>
    </row>
    <row r="57" spans="1:9">
      <c r="A57" s="141"/>
      <c r="B57" s="141"/>
      <c r="C57" s="141"/>
      <c r="D57" s="141"/>
      <c r="E57" s="141"/>
      <c r="F57" s="141"/>
      <c r="G57" s="141"/>
      <c r="H57" s="141"/>
      <c r="I57" s="141"/>
    </row>
    <row r="58" spans="1:9">
      <c r="A58" s="141"/>
      <c r="B58" s="141"/>
      <c r="C58" s="141"/>
      <c r="D58" s="141"/>
      <c r="E58" s="141"/>
      <c r="F58" s="141"/>
      <c r="G58" s="141"/>
      <c r="H58" s="141"/>
      <c r="I58" s="141"/>
    </row>
    <row r="59" spans="1:9">
      <c r="A59" s="141"/>
      <c r="B59" s="141"/>
      <c r="C59" s="141"/>
      <c r="D59" s="141"/>
      <c r="E59" s="141"/>
      <c r="F59" s="141"/>
      <c r="G59" s="141"/>
      <c r="H59" s="141"/>
      <c r="I59" s="141"/>
    </row>
    <row r="60" spans="1:9">
      <c r="A60" s="141"/>
      <c r="B60" s="141"/>
      <c r="C60" s="141"/>
      <c r="D60" s="141"/>
      <c r="E60" s="141"/>
      <c r="F60" s="141"/>
      <c r="G60" s="141"/>
      <c r="H60" s="141"/>
      <c r="I60" s="141"/>
    </row>
    <row r="61" spans="1:9">
      <c r="A61" s="141"/>
      <c r="B61" s="141"/>
      <c r="C61" s="141"/>
      <c r="D61" s="141"/>
      <c r="E61" s="141"/>
      <c r="F61" s="141"/>
      <c r="G61" s="141"/>
      <c r="H61" s="141"/>
      <c r="I61" s="141"/>
    </row>
    <row r="62" spans="1:9">
      <c r="A62" s="141"/>
      <c r="B62" s="141"/>
      <c r="C62" s="141"/>
      <c r="D62" s="141"/>
      <c r="E62" s="141"/>
      <c r="F62" s="141"/>
      <c r="G62" s="141"/>
      <c r="H62" s="141"/>
      <c r="I62" s="141"/>
    </row>
    <row r="63" spans="1:9">
      <c r="A63" s="141"/>
      <c r="B63" s="141"/>
      <c r="C63" s="141"/>
      <c r="D63" s="141"/>
      <c r="E63" s="141"/>
      <c r="F63" s="141"/>
      <c r="G63" s="141"/>
      <c r="H63" s="141"/>
      <c r="I63" s="141"/>
    </row>
    <row r="64" spans="1:9">
      <c r="A64" s="141"/>
      <c r="B64" s="141"/>
      <c r="C64" s="141"/>
      <c r="D64" s="141"/>
      <c r="E64" s="141"/>
      <c r="F64" s="141"/>
      <c r="G64" s="141"/>
      <c r="H64" s="141"/>
      <c r="I64" s="141"/>
    </row>
    <row r="65" spans="1:9">
      <c r="A65" s="141"/>
      <c r="B65" s="141"/>
      <c r="C65" s="141"/>
      <c r="D65" s="141"/>
      <c r="E65" s="141"/>
      <c r="F65" s="141"/>
      <c r="G65" s="141"/>
      <c r="H65" s="141"/>
      <c r="I65" s="141"/>
    </row>
    <row r="66" spans="1:9">
      <c r="A66" s="141"/>
      <c r="B66" s="141"/>
      <c r="C66" s="141"/>
      <c r="D66" s="141"/>
      <c r="E66" s="141"/>
      <c r="F66" s="141"/>
      <c r="G66" s="141"/>
      <c r="H66" s="141"/>
      <c r="I66" s="141"/>
    </row>
    <row r="67" spans="1:9">
      <c r="C67" s="179"/>
      <c r="E67" s="179"/>
      <c r="G67" s="179"/>
      <c r="I67" s="179"/>
    </row>
    <row r="68" spans="1:9">
      <c r="G68" s="180"/>
      <c r="I68" s="180"/>
    </row>
  </sheetData>
  <sheetProtection formatCells="0" formatColumns="0" formatRows="0" insertColumns="0" insertRows="0" insertHyperlinks="0" deleteColumns="0" deleteRows="0" sort="0" autoFilter="0" pivotTables="0"/>
  <mergeCells count="7">
    <mergeCell ref="C8:I8"/>
    <mergeCell ref="C4:E4"/>
    <mergeCell ref="G4:I4"/>
    <mergeCell ref="C5:E5"/>
    <mergeCell ref="G5:I5"/>
    <mergeCell ref="C6:E6"/>
    <mergeCell ref="G6:I6"/>
  </mergeCells>
  <pageMargins left="1.0899999999999999" right="0.7" top="0.48" bottom="0.5" header="0.5" footer="0.25"/>
  <pageSetup scale="71" firstPageNumber="6" fitToHeight="0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F63"/>
  <sheetViews>
    <sheetView view="pageBreakPreview" topLeftCell="A40" zoomScaleNormal="80" zoomScaleSheetLayoutView="100" workbookViewId="0">
      <selection activeCell="M1" sqref="M1"/>
    </sheetView>
  </sheetViews>
  <sheetFormatPr defaultColWidth="10.5703125" defaultRowHeight="22.5" customHeight="1"/>
  <cols>
    <col min="1" max="1" width="45.85546875" style="183" customWidth="1"/>
    <col min="2" max="2" width="9.140625" style="183" bestFit="1" customWidth="1"/>
    <col min="3" max="3" width="1" style="183" customWidth="1"/>
    <col min="4" max="4" width="12.42578125" style="200" customWidth="1"/>
    <col min="5" max="5" width="1.140625" style="200" customWidth="1"/>
    <col min="6" max="6" width="14.42578125" style="200" customWidth="1"/>
    <col min="7" max="7" width="1.140625" style="200" customWidth="1"/>
    <col min="8" max="8" width="17.42578125" style="200" customWidth="1"/>
    <col min="9" max="9" width="1" style="200" customWidth="1"/>
    <col min="10" max="10" width="17" style="200" customWidth="1"/>
    <col min="11" max="11" width="1" style="200" customWidth="1"/>
    <col min="12" max="12" width="13" style="51" customWidth="1"/>
    <col min="13" max="13" width="1" style="200" customWidth="1"/>
    <col min="14" max="14" width="14.140625" style="191" customWidth="1"/>
    <col min="15" max="15" width="1.140625" style="191" customWidth="1"/>
    <col min="16" max="16" width="12" style="191" customWidth="1"/>
    <col min="17" max="17" width="1.140625" style="191" customWidth="1"/>
    <col min="18" max="18" width="13.42578125" style="191" customWidth="1"/>
    <col min="19" max="19" width="1" style="191" customWidth="1"/>
    <col min="20" max="20" width="13.42578125" style="191" customWidth="1"/>
    <col min="21" max="21" width="1.140625" style="200" customWidth="1"/>
    <col min="22" max="22" width="15.5703125" style="191" customWidth="1"/>
    <col min="23" max="23" width="1.140625" style="191" customWidth="1"/>
    <col min="24" max="24" width="13.5703125" style="191" customWidth="1"/>
    <col min="25" max="25" width="1.140625" style="191" customWidth="1"/>
    <col min="26" max="26" width="12.85546875" style="191" customWidth="1"/>
    <col min="27" max="27" width="1.140625" style="183" customWidth="1"/>
    <col min="28" max="28" width="12.7109375" style="183" customWidth="1"/>
    <col min="29" max="16384" width="10.5703125" style="183"/>
  </cols>
  <sheetData>
    <row r="1" spans="1:28" ht="22.5" customHeight="1">
      <c r="A1" s="132" t="s">
        <v>0</v>
      </c>
      <c r="B1" s="132"/>
      <c r="C1" s="132"/>
      <c r="D1" s="134"/>
      <c r="E1" s="135"/>
      <c r="F1" s="135"/>
      <c r="G1" s="135"/>
      <c r="H1" s="135"/>
      <c r="I1" s="134"/>
      <c r="J1" s="134"/>
      <c r="K1" s="182"/>
      <c r="L1" s="135"/>
      <c r="M1" s="135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</row>
    <row r="2" spans="1:28" ht="22.5" customHeight="1">
      <c r="A2" s="137" t="s">
        <v>104</v>
      </c>
      <c r="B2" s="137"/>
      <c r="C2" s="137"/>
      <c r="D2" s="184"/>
      <c r="E2" s="184"/>
      <c r="F2" s="184"/>
      <c r="G2" s="184"/>
      <c r="H2" s="184"/>
      <c r="I2" s="184"/>
      <c r="J2" s="184"/>
      <c r="K2" s="185"/>
      <c r="L2" s="41"/>
      <c r="M2" s="184"/>
      <c r="N2" s="186"/>
      <c r="O2" s="186"/>
      <c r="P2" s="186"/>
      <c r="Q2" s="186"/>
      <c r="R2" s="186"/>
      <c r="S2" s="186"/>
      <c r="T2" s="186"/>
      <c r="U2" s="184"/>
      <c r="V2" s="186"/>
      <c r="W2" s="186"/>
      <c r="X2" s="186"/>
      <c r="Y2" s="186"/>
      <c r="Z2" s="186"/>
    </row>
    <row r="3" spans="1:28" ht="22.5" customHeight="1">
      <c r="A3" s="137"/>
      <c r="B3" s="137"/>
      <c r="C3" s="137"/>
      <c r="D3" s="184"/>
      <c r="E3" s="184"/>
      <c r="F3" s="184"/>
      <c r="G3" s="184"/>
      <c r="H3" s="184"/>
      <c r="I3" s="184"/>
      <c r="J3" s="184"/>
      <c r="K3" s="185"/>
      <c r="L3" s="41"/>
      <c r="M3" s="184"/>
      <c r="N3" s="186"/>
      <c r="O3" s="186"/>
      <c r="P3" s="186"/>
      <c r="Q3" s="186"/>
      <c r="R3" s="186"/>
      <c r="S3" s="186"/>
      <c r="T3" s="186"/>
      <c r="U3" s="184"/>
      <c r="V3" s="186"/>
      <c r="W3" s="186"/>
      <c r="X3" s="186"/>
      <c r="Y3" s="186"/>
      <c r="Z3" s="186"/>
    </row>
    <row r="4" spans="1:28" ht="22.5" customHeight="1">
      <c r="D4" s="264" t="s">
        <v>105</v>
      </c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</row>
    <row r="5" spans="1:28" s="192" customFormat="1" ht="22.5" customHeight="1">
      <c r="A5" s="183"/>
      <c r="B5" s="183"/>
      <c r="C5" s="183"/>
      <c r="D5" s="188"/>
      <c r="E5" s="188"/>
      <c r="F5" s="189"/>
      <c r="G5" s="188"/>
      <c r="H5" s="188"/>
      <c r="I5" s="188"/>
      <c r="J5" s="188"/>
      <c r="K5" s="190"/>
      <c r="L5" s="265" t="s">
        <v>64</v>
      </c>
      <c r="M5" s="265"/>
      <c r="N5" s="265"/>
      <c r="O5" s="191"/>
      <c r="P5" s="265" t="s">
        <v>68</v>
      </c>
      <c r="Q5" s="265"/>
      <c r="R5" s="265"/>
      <c r="S5" s="265"/>
      <c r="T5" s="265"/>
      <c r="U5" s="265"/>
      <c r="V5" s="265"/>
      <c r="W5" s="188"/>
      <c r="X5" s="188"/>
      <c r="Y5" s="188"/>
      <c r="Z5" s="191"/>
      <c r="AA5" s="188"/>
      <c r="AB5" s="188"/>
    </row>
    <row r="6" spans="1:28" s="192" customFormat="1" ht="22.5" customHeight="1">
      <c r="A6" s="183"/>
      <c r="B6" s="183"/>
      <c r="C6" s="183"/>
      <c r="D6" s="188"/>
      <c r="E6" s="188"/>
      <c r="F6" s="189"/>
      <c r="G6" s="188"/>
      <c r="H6" s="188"/>
      <c r="I6" s="188"/>
      <c r="J6" s="188"/>
      <c r="K6" s="190"/>
      <c r="L6" s="189"/>
      <c r="M6" s="189"/>
      <c r="N6" s="189"/>
      <c r="O6" s="191"/>
      <c r="P6" s="189"/>
      <c r="Q6" s="189"/>
      <c r="R6" s="189" t="s">
        <v>106</v>
      </c>
      <c r="S6" s="189"/>
      <c r="T6" s="189"/>
      <c r="U6" s="189"/>
      <c r="V6" s="189"/>
      <c r="W6" s="188"/>
      <c r="X6" s="188"/>
      <c r="Y6" s="188"/>
      <c r="Z6" s="191"/>
      <c r="AA6" s="188"/>
      <c r="AB6" s="188"/>
    </row>
    <row r="7" spans="1:28" ht="22.5" customHeight="1">
      <c r="D7" s="188"/>
      <c r="E7" s="188"/>
      <c r="F7" s="189"/>
      <c r="G7" s="188"/>
      <c r="H7" s="187"/>
      <c r="I7" s="188"/>
      <c r="J7" s="189" t="s">
        <v>107</v>
      </c>
      <c r="K7" s="190"/>
      <c r="L7" s="189"/>
      <c r="M7" s="189"/>
      <c r="N7" s="189"/>
      <c r="P7" s="189"/>
      <c r="Q7" s="189"/>
      <c r="R7" s="189" t="s">
        <v>108</v>
      </c>
      <c r="S7" s="189"/>
      <c r="T7" s="189"/>
      <c r="U7" s="189"/>
      <c r="V7" s="189"/>
      <c r="W7" s="188"/>
      <c r="X7" s="188"/>
      <c r="Y7" s="188"/>
      <c r="Z7" s="189" t="s">
        <v>109</v>
      </c>
      <c r="AA7" s="188"/>
      <c r="AB7" s="188"/>
    </row>
    <row r="8" spans="1:28" ht="22.5" customHeight="1">
      <c r="A8" s="193"/>
      <c r="B8" s="193"/>
      <c r="C8" s="193"/>
      <c r="D8" s="189" t="s">
        <v>110</v>
      </c>
      <c r="E8" s="189"/>
      <c r="F8" s="189"/>
      <c r="G8" s="189"/>
      <c r="H8" s="189" t="s">
        <v>107</v>
      </c>
      <c r="I8" s="189"/>
      <c r="J8" s="189" t="s">
        <v>111</v>
      </c>
      <c r="K8" s="194"/>
      <c r="L8" s="189"/>
      <c r="M8" s="189"/>
      <c r="N8" s="189" t="s">
        <v>112</v>
      </c>
      <c r="O8" s="189"/>
      <c r="P8" s="189" t="s">
        <v>113</v>
      </c>
      <c r="Q8" s="189"/>
      <c r="R8" s="189" t="s">
        <v>114</v>
      </c>
      <c r="S8" s="189"/>
      <c r="T8" s="189" t="s">
        <v>113</v>
      </c>
      <c r="U8" s="189"/>
      <c r="V8" s="189" t="s">
        <v>115</v>
      </c>
      <c r="W8" s="189"/>
      <c r="X8" s="189" t="s">
        <v>116</v>
      </c>
      <c r="Y8" s="189"/>
      <c r="Z8" s="189" t="s">
        <v>117</v>
      </c>
      <c r="AA8" s="189"/>
      <c r="AB8" s="189"/>
    </row>
    <row r="9" spans="1:28" ht="22.5" customHeight="1">
      <c r="A9" s="193"/>
      <c r="B9" s="193"/>
      <c r="C9" s="193"/>
      <c r="D9" s="189" t="s">
        <v>118</v>
      </c>
      <c r="E9" s="189"/>
      <c r="F9" s="189" t="s">
        <v>119</v>
      </c>
      <c r="G9" s="189"/>
      <c r="H9" s="189" t="s">
        <v>120</v>
      </c>
      <c r="I9" s="189"/>
      <c r="J9" s="189" t="s">
        <v>117</v>
      </c>
      <c r="K9" s="194"/>
      <c r="L9" s="189" t="s">
        <v>121</v>
      </c>
      <c r="M9" s="189"/>
      <c r="N9" s="189" t="s">
        <v>122</v>
      </c>
      <c r="O9" s="189"/>
      <c r="P9" s="189" t="s">
        <v>123</v>
      </c>
      <c r="Q9" s="189"/>
      <c r="R9" s="189" t="s">
        <v>124</v>
      </c>
      <c r="S9" s="189"/>
      <c r="T9" s="189" t="s">
        <v>125</v>
      </c>
      <c r="U9" s="189"/>
      <c r="V9" s="189" t="s">
        <v>126</v>
      </c>
      <c r="W9" s="189"/>
      <c r="X9" s="189" t="s">
        <v>127</v>
      </c>
      <c r="Y9" s="189"/>
      <c r="Z9" s="189" t="s">
        <v>128</v>
      </c>
      <c r="AA9" s="189"/>
      <c r="AB9" s="189" t="s">
        <v>116</v>
      </c>
    </row>
    <row r="10" spans="1:28" ht="22.5" customHeight="1">
      <c r="A10" s="193"/>
      <c r="B10" s="195"/>
      <c r="C10" s="193"/>
      <c r="D10" s="189" t="s">
        <v>129</v>
      </c>
      <c r="E10" s="189"/>
      <c r="F10" s="189" t="s">
        <v>219</v>
      </c>
      <c r="G10" s="189"/>
      <c r="H10" s="189" t="s">
        <v>130</v>
      </c>
      <c r="I10" s="189"/>
      <c r="J10" s="189" t="s">
        <v>131</v>
      </c>
      <c r="K10" s="194"/>
      <c r="L10" s="189" t="s">
        <v>132</v>
      </c>
      <c r="M10" s="189"/>
      <c r="N10" s="189" t="s">
        <v>133</v>
      </c>
      <c r="O10" s="189"/>
      <c r="P10" s="189" t="s">
        <v>134</v>
      </c>
      <c r="Q10" s="189"/>
      <c r="R10" s="189" t="s">
        <v>117</v>
      </c>
      <c r="S10" s="189"/>
      <c r="T10" s="189" t="s">
        <v>135</v>
      </c>
      <c r="U10" s="189"/>
      <c r="V10" s="189" t="s">
        <v>127</v>
      </c>
      <c r="W10" s="189"/>
      <c r="X10" s="189" t="s">
        <v>136</v>
      </c>
      <c r="Y10" s="189"/>
      <c r="Z10" s="189" t="s">
        <v>137</v>
      </c>
      <c r="AA10" s="189"/>
      <c r="AB10" s="189" t="s">
        <v>127</v>
      </c>
    </row>
    <row r="11" spans="1:28" ht="22.5" customHeight="1">
      <c r="D11" s="263" t="s">
        <v>8</v>
      </c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3"/>
      <c r="Y11" s="263"/>
      <c r="Z11" s="263"/>
      <c r="AA11" s="263"/>
      <c r="AB11" s="263"/>
    </row>
    <row r="12" spans="1:28" ht="22.5" customHeight="1">
      <c r="A12" s="197" t="s">
        <v>223</v>
      </c>
      <c r="B12" s="197"/>
      <c r="C12" s="197"/>
      <c r="D12" s="111">
        <v>817776</v>
      </c>
      <c r="E12" s="111"/>
      <c r="F12" s="111">
        <v>504943</v>
      </c>
      <c r="G12" s="111"/>
      <c r="H12" s="111">
        <v>17395</v>
      </c>
      <c r="I12" s="111"/>
      <c r="J12" s="111">
        <v>241706</v>
      </c>
      <c r="K12" s="112"/>
      <c r="L12" s="111">
        <v>166544</v>
      </c>
      <c r="M12" s="111"/>
      <c r="N12" s="111">
        <v>-73604</v>
      </c>
      <c r="O12" s="111"/>
      <c r="P12" s="111">
        <v>-17058</v>
      </c>
      <c r="Q12" s="111"/>
      <c r="R12" s="111">
        <v>1627</v>
      </c>
      <c r="S12" s="111"/>
      <c r="T12" s="111">
        <v>1375206</v>
      </c>
      <c r="U12" s="111"/>
      <c r="V12" s="113">
        <f>SUM(P12:T12)</f>
        <v>1359775</v>
      </c>
      <c r="W12" s="111"/>
      <c r="X12" s="113">
        <f>SUM(D12:N12,V12)</f>
        <v>3034535</v>
      </c>
      <c r="Y12" s="111"/>
      <c r="Z12" s="111">
        <v>551654</v>
      </c>
      <c r="AA12" s="111"/>
      <c r="AB12" s="113">
        <f>SUM(X12,Z12)</f>
        <v>3586189</v>
      </c>
    </row>
    <row r="13" spans="1:28" ht="22.5" customHeight="1">
      <c r="A13" s="197" t="s">
        <v>138</v>
      </c>
      <c r="B13" s="197"/>
      <c r="C13" s="197"/>
      <c r="D13" s="111"/>
      <c r="E13" s="114"/>
      <c r="F13" s="111"/>
      <c r="G13" s="114"/>
      <c r="H13" s="114"/>
      <c r="I13" s="111"/>
      <c r="J13" s="111"/>
      <c r="K13" s="112"/>
      <c r="L13" s="111"/>
      <c r="M13" s="114"/>
      <c r="N13" s="111"/>
      <c r="O13" s="114"/>
      <c r="P13" s="111"/>
      <c r="Q13" s="114"/>
      <c r="R13" s="111"/>
      <c r="S13" s="111"/>
      <c r="T13" s="111"/>
      <c r="U13" s="114"/>
      <c r="V13" s="111"/>
      <c r="W13" s="114"/>
      <c r="X13" s="60"/>
      <c r="Y13" s="114"/>
      <c r="Z13" s="111"/>
      <c r="AA13" s="114"/>
      <c r="AB13" s="111"/>
    </row>
    <row r="14" spans="1:28" ht="15.6" customHeight="1">
      <c r="A14" s="197"/>
      <c r="B14" s="197"/>
      <c r="C14" s="197"/>
      <c r="D14" s="111"/>
      <c r="E14" s="114"/>
      <c r="F14" s="111"/>
      <c r="G14" s="114"/>
      <c r="H14" s="114"/>
      <c r="I14" s="111"/>
      <c r="J14" s="111"/>
      <c r="K14" s="112"/>
      <c r="L14" s="111"/>
      <c r="M14" s="114"/>
      <c r="N14" s="111"/>
      <c r="O14" s="114"/>
      <c r="P14" s="111"/>
      <c r="Q14" s="114"/>
      <c r="R14" s="111"/>
      <c r="S14" s="111"/>
      <c r="T14" s="111"/>
      <c r="U14" s="114"/>
      <c r="V14" s="111"/>
      <c r="W14" s="114"/>
      <c r="X14" s="60"/>
      <c r="Y14" s="114"/>
      <c r="Z14" s="111"/>
      <c r="AA14" s="114"/>
      <c r="AB14" s="111"/>
    </row>
    <row r="15" spans="1:28" ht="22.5" customHeight="1">
      <c r="A15" s="197" t="s">
        <v>139</v>
      </c>
      <c r="B15" s="197"/>
      <c r="C15" s="197"/>
      <c r="D15" s="111"/>
      <c r="E15" s="114"/>
      <c r="F15" s="111"/>
      <c r="G15" s="114"/>
      <c r="H15" s="114"/>
      <c r="I15" s="111"/>
      <c r="J15" s="111"/>
      <c r="K15" s="112"/>
      <c r="L15" s="111"/>
      <c r="M15" s="114"/>
      <c r="N15" s="111"/>
      <c r="O15" s="114"/>
      <c r="P15" s="111"/>
      <c r="Q15" s="114"/>
      <c r="R15" s="111"/>
      <c r="S15" s="111"/>
      <c r="T15" s="111"/>
      <c r="U15" s="114"/>
      <c r="V15" s="111"/>
      <c r="W15" s="114"/>
      <c r="X15" s="111"/>
      <c r="Y15" s="114"/>
      <c r="Z15" s="111"/>
      <c r="AA15" s="114"/>
      <c r="AB15" s="111"/>
    </row>
    <row r="16" spans="1:28" ht="22.5" hidden="1" customHeight="1">
      <c r="A16" s="198" t="s">
        <v>140</v>
      </c>
      <c r="B16" s="198"/>
      <c r="C16" s="198"/>
      <c r="D16" s="111"/>
      <c r="E16" s="114"/>
      <c r="F16" s="111"/>
      <c r="G16" s="114"/>
      <c r="H16" s="111"/>
      <c r="I16" s="111"/>
      <c r="J16" s="111"/>
      <c r="K16" s="112"/>
      <c r="L16" s="111"/>
      <c r="M16" s="114"/>
      <c r="N16" s="111"/>
      <c r="O16" s="114"/>
      <c r="P16" s="111"/>
      <c r="Q16" s="114"/>
      <c r="R16" s="111"/>
      <c r="S16" s="111"/>
      <c r="T16" s="111"/>
      <c r="U16" s="114"/>
      <c r="V16" s="111"/>
      <c r="W16" s="114"/>
      <c r="X16" s="111"/>
      <c r="Y16" s="114"/>
      <c r="Z16" s="111"/>
      <c r="AA16" s="114"/>
      <c r="AB16" s="111"/>
    </row>
    <row r="17" spans="1:28" ht="22.5" hidden="1" customHeight="1">
      <c r="A17" s="183" t="s">
        <v>141</v>
      </c>
      <c r="B17" s="199">
        <v>8</v>
      </c>
      <c r="D17" s="115"/>
      <c r="E17" s="115"/>
      <c r="F17" s="115"/>
      <c r="G17" s="115"/>
      <c r="H17" s="115"/>
      <c r="I17" s="115"/>
      <c r="J17" s="115"/>
      <c r="K17" s="116"/>
      <c r="L17" s="115"/>
      <c r="M17" s="115"/>
      <c r="N17" s="117"/>
      <c r="O17" s="115"/>
      <c r="P17" s="115"/>
      <c r="Q17" s="115"/>
      <c r="R17" s="115"/>
      <c r="S17" s="115"/>
      <c r="T17" s="115"/>
      <c r="U17" s="115"/>
      <c r="V17" s="115"/>
      <c r="W17" s="115"/>
      <c r="X17" s="63"/>
      <c r="Y17" s="115"/>
      <c r="Z17" s="115"/>
      <c r="AA17" s="115"/>
      <c r="AB17" s="115"/>
    </row>
    <row r="18" spans="1:28" ht="22.5" hidden="1" customHeight="1">
      <c r="A18" s="183" t="s">
        <v>142</v>
      </c>
      <c r="D18" s="115"/>
      <c r="E18" s="115"/>
      <c r="F18" s="115"/>
      <c r="G18" s="115"/>
      <c r="H18" s="115"/>
      <c r="I18" s="115"/>
      <c r="J18" s="115"/>
      <c r="K18" s="116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63"/>
      <c r="Y18" s="115"/>
      <c r="Z18" s="118"/>
      <c r="AA18" s="115"/>
      <c r="AB18" s="115"/>
    </row>
    <row r="19" spans="1:28" ht="22.5" hidden="1" customHeight="1">
      <c r="A19" s="197" t="s">
        <v>143</v>
      </c>
      <c r="B19" s="197"/>
      <c r="C19" s="197"/>
      <c r="D19" s="119"/>
      <c r="E19" s="111"/>
      <c r="F19" s="119"/>
      <c r="G19" s="111"/>
      <c r="H19" s="119"/>
      <c r="I19" s="111"/>
      <c r="J19" s="119"/>
      <c r="K19" s="112"/>
      <c r="L19" s="119"/>
      <c r="M19" s="114"/>
      <c r="N19" s="119"/>
      <c r="O19" s="114"/>
      <c r="P19" s="119"/>
      <c r="Q19" s="114"/>
      <c r="R19" s="119"/>
      <c r="S19" s="111"/>
      <c r="T19" s="119"/>
      <c r="U19" s="111"/>
      <c r="V19" s="119"/>
      <c r="W19" s="114"/>
      <c r="X19" s="119"/>
      <c r="Y19" s="114"/>
      <c r="Z19" s="119"/>
      <c r="AA19" s="114"/>
      <c r="AB19" s="119"/>
    </row>
    <row r="20" spans="1:28" ht="15.6" hidden="1" customHeight="1">
      <c r="A20" s="197"/>
      <c r="B20" s="197"/>
      <c r="C20" s="197"/>
      <c r="D20" s="111"/>
      <c r="E20" s="114"/>
      <c r="F20" s="111"/>
      <c r="G20" s="114"/>
      <c r="H20" s="114"/>
      <c r="I20" s="111"/>
      <c r="J20" s="111"/>
      <c r="K20" s="112"/>
      <c r="L20" s="111"/>
      <c r="M20" s="114"/>
      <c r="N20" s="111"/>
      <c r="O20" s="114"/>
      <c r="P20" s="111"/>
      <c r="Q20" s="114"/>
      <c r="R20" s="111"/>
      <c r="S20" s="111"/>
      <c r="T20" s="111"/>
      <c r="U20" s="114"/>
      <c r="V20" s="111"/>
      <c r="W20" s="114"/>
      <c r="X20" s="111"/>
      <c r="Y20" s="114"/>
      <c r="Z20" s="111"/>
      <c r="AA20" s="114"/>
      <c r="AB20" s="111"/>
    </row>
    <row r="21" spans="1:28" ht="22.5" customHeight="1">
      <c r="A21" s="198" t="s">
        <v>144</v>
      </c>
      <c r="B21" s="197"/>
      <c r="C21" s="197"/>
      <c r="D21" s="111"/>
      <c r="E21" s="114"/>
      <c r="F21" s="111"/>
      <c r="G21" s="114"/>
      <c r="H21" s="114"/>
      <c r="I21" s="111"/>
      <c r="J21" s="111"/>
      <c r="K21" s="112"/>
      <c r="L21" s="111"/>
      <c r="M21" s="114"/>
      <c r="N21" s="111"/>
      <c r="O21" s="114"/>
      <c r="P21" s="111"/>
      <c r="Q21" s="114"/>
      <c r="R21" s="111"/>
      <c r="S21" s="111"/>
      <c r="T21" s="111"/>
      <c r="U21" s="114"/>
      <c r="V21" s="111"/>
      <c r="W21" s="114"/>
      <c r="X21" s="111"/>
      <c r="Y21" s="114"/>
      <c r="Z21" s="111"/>
      <c r="AA21" s="114"/>
      <c r="AB21" s="111"/>
    </row>
    <row r="22" spans="1:28" ht="22.5" customHeight="1">
      <c r="A22" s="183" t="s">
        <v>153</v>
      </c>
      <c r="D22" s="115"/>
      <c r="E22" s="115"/>
      <c r="F22" s="115"/>
      <c r="G22" s="115"/>
      <c r="H22" s="115"/>
      <c r="I22" s="115"/>
      <c r="J22" s="115"/>
      <c r="K22" s="120"/>
      <c r="L22" s="115"/>
      <c r="M22" s="115"/>
      <c r="N22" s="117"/>
      <c r="O22" s="115"/>
      <c r="P22" s="117"/>
      <c r="Q22" s="115"/>
      <c r="R22" s="117"/>
      <c r="S22" s="121"/>
      <c r="T22" s="117"/>
      <c r="U22" s="115"/>
      <c r="V22" s="115"/>
      <c r="W22" s="115"/>
      <c r="X22" s="115"/>
      <c r="Y22" s="115"/>
      <c r="Z22" s="118"/>
      <c r="AA22" s="115"/>
      <c r="AB22" s="122"/>
    </row>
    <row r="23" spans="1:28" ht="22.5" customHeight="1">
      <c r="A23" s="183" t="s">
        <v>145</v>
      </c>
      <c r="D23" s="115">
        <v>0</v>
      </c>
      <c r="E23" s="115"/>
      <c r="F23" s="115">
        <v>0</v>
      </c>
      <c r="G23" s="115"/>
      <c r="H23" s="115">
        <v>0</v>
      </c>
      <c r="I23" s="115"/>
      <c r="J23" s="115">
        <v>-94274</v>
      </c>
      <c r="K23" s="120"/>
      <c r="L23" s="115">
        <v>2980</v>
      </c>
      <c r="M23" s="115"/>
      <c r="N23" s="115">
        <v>0</v>
      </c>
      <c r="O23" s="115"/>
      <c r="P23" s="115">
        <v>0</v>
      </c>
      <c r="Q23" s="115"/>
      <c r="R23" s="115">
        <v>0</v>
      </c>
      <c r="S23" s="121"/>
      <c r="T23" s="115">
        <v>10391</v>
      </c>
      <c r="U23" s="115"/>
      <c r="V23" s="124">
        <f>SUM(P23:T23)</f>
        <v>10391</v>
      </c>
      <c r="W23" s="115"/>
      <c r="X23" s="127">
        <f>SUM(V23,D23:N23)</f>
        <v>-80903</v>
      </c>
      <c r="Y23" s="115"/>
      <c r="Z23" s="118">
        <v>80313</v>
      </c>
      <c r="AA23" s="115"/>
      <c r="AB23" s="124">
        <f>SUM(X23:Z23)</f>
        <v>-590</v>
      </c>
    </row>
    <row r="24" spans="1:28" ht="22.5" customHeight="1">
      <c r="A24" s="197" t="s">
        <v>146</v>
      </c>
      <c r="B24" s="197"/>
      <c r="C24" s="197"/>
      <c r="D24" s="125">
        <f>SUM(D23)</f>
        <v>0</v>
      </c>
      <c r="E24" s="111"/>
      <c r="F24" s="125">
        <f>SUM(F23)</f>
        <v>0</v>
      </c>
      <c r="G24" s="111"/>
      <c r="H24" s="125">
        <f>SUM(H23)</f>
        <v>0</v>
      </c>
      <c r="I24" s="111"/>
      <c r="J24" s="125">
        <f>SUM(J23)</f>
        <v>-94274</v>
      </c>
      <c r="K24" s="112"/>
      <c r="L24" s="125">
        <f>SUM(L23)</f>
        <v>2980</v>
      </c>
      <c r="M24" s="114"/>
      <c r="N24" s="125">
        <f>SUM(N23)</f>
        <v>0</v>
      </c>
      <c r="O24" s="114"/>
      <c r="P24" s="125">
        <f>SUM(P23)</f>
        <v>0</v>
      </c>
      <c r="Q24" s="114"/>
      <c r="R24" s="125">
        <f>SUM(R23)</f>
        <v>0</v>
      </c>
      <c r="S24" s="111"/>
      <c r="T24" s="125">
        <f>SUM(T23)</f>
        <v>10391</v>
      </c>
      <c r="U24" s="114"/>
      <c r="V24" s="125">
        <f>SUM(V23)</f>
        <v>10391</v>
      </c>
      <c r="W24" s="114"/>
      <c r="X24" s="125">
        <f>SUM(X23)</f>
        <v>-80903</v>
      </c>
      <c r="Y24" s="114"/>
      <c r="Z24" s="125">
        <f>SUM(Z23)</f>
        <v>80313</v>
      </c>
      <c r="AA24" s="114"/>
      <c r="AB24" s="125">
        <f>SUM(AB23)</f>
        <v>-590</v>
      </c>
    </row>
    <row r="25" spans="1:28" ht="15.6" customHeight="1">
      <c r="A25" s="197"/>
      <c r="B25" s="197"/>
      <c r="C25" s="197"/>
      <c r="D25" s="111"/>
      <c r="E25" s="114"/>
      <c r="F25" s="111"/>
      <c r="G25" s="114"/>
      <c r="H25" s="114"/>
      <c r="I25" s="111"/>
      <c r="J25" s="111"/>
      <c r="K25" s="112"/>
      <c r="L25" s="111"/>
      <c r="M25" s="114"/>
      <c r="N25" s="111"/>
      <c r="O25" s="114"/>
      <c r="P25" s="111"/>
      <c r="Q25" s="114"/>
      <c r="R25" s="111"/>
      <c r="S25" s="111"/>
      <c r="T25" s="111"/>
      <c r="U25" s="114"/>
      <c r="V25" s="111"/>
      <c r="W25" s="114"/>
      <c r="X25" s="111"/>
      <c r="Y25" s="114"/>
      <c r="Z25" s="111"/>
      <c r="AA25" s="114"/>
      <c r="AB25" s="111"/>
    </row>
    <row r="26" spans="1:28" ht="22.5" customHeight="1">
      <c r="A26" s="197" t="s">
        <v>147</v>
      </c>
      <c r="B26" s="197"/>
      <c r="C26" s="197"/>
      <c r="D26" s="16"/>
      <c r="E26" s="16"/>
      <c r="F26" s="16"/>
      <c r="G26" s="16"/>
      <c r="H26" s="16"/>
      <c r="I26" s="16"/>
      <c r="J26" s="16"/>
      <c r="K26" s="21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</row>
    <row r="27" spans="1:28" ht="22.5" customHeight="1">
      <c r="A27" s="183" t="s">
        <v>148</v>
      </c>
      <c r="D27" s="115">
        <v>0</v>
      </c>
      <c r="E27" s="16"/>
      <c r="F27" s="115">
        <v>0</v>
      </c>
      <c r="G27" s="16"/>
      <c r="H27" s="115">
        <v>0</v>
      </c>
      <c r="I27" s="115"/>
      <c r="J27" s="115">
        <v>0</v>
      </c>
      <c r="K27" s="21"/>
      <c r="L27" s="115">
        <v>0</v>
      </c>
      <c r="M27" s="115"/>
      <c r="N27" s="123">
        <f>'SI (6)'!E41</f>
        <v>-151239</v>
      </c>
      <c r="O27" s="115"/>
      <c r="P27" s="115">
        <v>0</v>
      </c>
      <c r="Q27" s="115"/>
      <c r="R27" s="115">
        <v>0</v>
      </c>
      <c r="S27" s="121"/>
      <c r="T27" s="115">
        <v>0</v>
      </c>
      <c r="U27" s="115"/>
      <c r="V27" s="124">
        <f>SUM(P27:T27)</f>
        <v>0</v>
      </c>
      <c r="W27" s="115"/>
      <c r="X27" s="124">
        <f>SUM(V27,D27:P27)</f>
        <v>-151239</v>
      </c>
      <c r="Y27" s="115"/>
      <c r="Z27" s="123">
        <f>'SI (6)'!E42</f>
        <v>-58982</v>
      </c>
      <c r="AA27" s="115"/>
      <c r="AB27" s="124">
        <f>SUM(Z27,X27)</f>
        <v>-210221</v>
      </c>
    </row>
    <row r="28" spans="1:28" ht="22.5" customHeight="1">
      <c r="A28" s="183" t="s">
        <v>149</v>
      </c>
      <c r="D28" s="115">
        <v>0</v>
      </c>
      <c r="E28" s="115"/>
      <c r="F28" s="115">
        <v>0</v>
      </c>
      <c r="G28" s="115"/>
      <c r="H28" s="115">
        <v>0</v>
      </c>
      <c r="I28" s="115"/>
      <c r="J28" s="115">
        <v>0</v>
      </c>
      <c r="K28" s="120"/>
      <c r="L28" s="115">
        <v>0</v>
      </c>
      <c r="M28" s="115"/>
      <c r="N28" s="115">
        <v>0</v>
      </c>
      <c r="O28" s="115"/>
      <c r="P28" s="117">
        <v>919</v>
      </c>
      <c r="Q28" s="115"/>
      <c r="R28" s="115">
        <v>0</v>
      </c>
      <c r="S28" s="121"/>
      <c r="T28" s="115">
        <v>0</v>
      </c>
      <c r="U28" s="115"/>
      <c r="V28" s="124">
        <f>SUM(P28:T28)</f>
        <v>919</v>
      </c>
      <c r="W28" s="115"/>
      <c r="X28" s="127">
        <f>SUM(V28,D28:N28)</f>
        <v>919</v>
      </c>
      <c r="Y28" s="115"/>
      <c r="Z28" s="118">
        <v>-602</v>
      </c>
      <c r="AA28" s="115"/>
      <c r="AB28" s="124">
        <f>SUM(X28:Z28)</f>
        <v>317</v>
      </c>
    </row>
    <row r="29" spans="1:28" ht="22.5" customHeight="1">
      <c r="A29" s="197" t="s">
        <v>150</v>
      </c>
      <c r="B29" s="197"/>
      <c r="C29" s="197"/>
      <c r="D29" s="125">
        <f>SUM(D27:D28)</f>
        <v>0</v>
      </c>
      <c r="E29" s="114"/>
      <c r="F29" s="125">
        <f>SUM(F27:F28)</f>
        <v>0</v>
      </c>
      <c r="G29" s="114"/>
      <c r="H29" s="125">
        <f>SUM(H27:H28)</f>
        <v>0</v>
      </c>
      <c r="I29" s="111"/>
      <c r="J29" s="125">
        <f>SUM(J27:J28)</f>
        <v>0</v>
      </c>
      <c r="K29" s="112"/>
      <c r="L29" s="125">
        <f>SUM(L27:L28)</f>
        <v>0</v>
      </c>
      <c r="M29" s="119"/>
      <c r="N29" s="125">
        <f>SUM(N27:N28)</f>
        <v>-151239</v>
      </c>
      <c r="O29" s="114"/>
      <c r="P29" s="125">
        <f>SUM(P27:P28)</f>
        <v>919</v>
      </c>
      <c r="Q29" s="114"/>
      <c r="R29" s="125">
        <f>SUM(R27:R28)</f>
        <v>0</v>
      </c>
      <c r="S29" s="111"/>
      <c r="T29" s="125">
        <f>SUM(T27:T28)</f>
        <v>0</v>
      </c>
      <c r="U29" s="114"/>
      <c r="V29" s="125">
        <f>SUM(V27:V28)</f>
        <v>919</v>
      </c>
      <c r="W29" s="114"/>
      <c r="X29" s="125">
        <f>SUM(X27:X28)</f>
        <v>-150320</v>
      </c>
      <c r="Y29" s="114"/>
      <c r="Z29" s="125">
        <f>SUM(Z27:Z28)</f>
        <v>-59584</v>
      </c>
      <c r="AA29" s="114"/>
      <c r="AB29" s="125">
        <f>SUM(AB27:AB28)</f>
        <v>-209904</v>
      </c>
    </row>
    <row r="30" spans="1:28" ht="15.6" customHeight="1">
      <c r="D30" s="121"/>
      <c r="E30" s="115"/>
      <c r="F30" s="121"/>
      <c r="G30" s="115"/>
      <c r="H30" s="115"/>
      <c r="I30" s="121"/>
      <c r="J30" s="121"/>
      <c r="K30" s="120"/>
      <c r="L30" s="121"/>
      <c r="M30" s="115"/>
      <c r="N30" s="121"/>
      <c r="O30" s="115"/>
      <c r="P30" s="121"/>
      <c r="Q30" s="115"/>
      <c r="R30" s="121"/>
      <c r="S30" s="121"/>
      <c r="T30" s="121"/>
      <c r="U30" s="115"/>
      <c r="V30" s="121"/>
      <c r="W30" s="115"/>
      <c r="X30" s="115"/>
      <c r="Y30" s="115"/>
      <c r="Z30" s="115"/>
      <c r="AA30" s="115"/>
      <c r="AB30" s="115"/>
    </row>
    <row r="31" spans="1:28" ht="22.5" customHeight="1">
      <c r="A31" s="183" t="s">
        <v>151</v>
      </c>
      <c r="D31" s="115">
        <v>0</v>
      </c>
      <c r="E31" s="115"/>
      <c r="F31" s="115">
        <v>0</v>
      </c>
      <c r="G31" s="115"/>
      <c r="H31" s="115">
        <v>0</v>
      </c>
      <c r="I31" s="115"/>
      <c r="J31" s="115">
        <v>0</v>
      </c>
      <c r="K31" s="120"/>
      <c r="L31" s="115">
        <v>0</v>
      </c>
      <c r="M31" s="115"/>
      <c r="N31" s="115">
        <v>19810</v>
      </c>
      <c r="O31" s="115"/>
      <c r="P31" s="115">
        <v>0</v>
      </c>
      <c r="Q31" s="115"/>
      <c r="R31" s="115">
        <v>0</v>
      </c>
      <c r="S31" s="121"/>
      <c r="T31" s="115">
        <v>-19810</v>
      </c>
      <c r="U31" s="115"/>
      <c r="V31" s="124">
        <f>SUM(P31:T31)</f>
        <v>-19810</v>
      </c>
      <c r="W31" s="115"/>
      <c r="X31" s="127">
        <f>SUM(V31,D31:N31)</f>
        <v>0</v>
      </c>
      <c r="Y31" s="115"/>
      <c r="Z31" s="115">
        <v>0</v>
      </c>
      <c r="AA31" s="115"/>
      <c r="AB31" s="124">
        <f>SUM(Z31,X31)</f>
        <v>0</v>
      </c>
    </row>
    <row r="32" spans="1:28" ht="22.5" customHeight="1" thickBot="1">
      <c r="A32" s="197" t="s">
        <v>224</v>
      </c>
      <c r="B32" s="197"/>
      <c r="C32" s="197"/>
      <c r="D32" s="126">
        <f>SUM(D31,D29,D24,D12)</f>
        <v>817776</v>
      </c>
      <c r="E32" s="111"/>
      <c r="F32" s="126">
        <f>SUM(F31,F29,F24,F12)</f>
        <v>504943</v>
      </c>
      <c r="G32" s="111"/>
      <c r="H32" s="126">
        <f>SUM(H31,H29,H24,H12)</f>
        <v>17395</v>
      </c>
      <c r="I32" s="111"/>
      <c r="J32" s="126">
        <f>SUM(J31,J29,J24,J12)</f>
        <v>147432</v>
      </c>
      <c r="K32" s="112"/>
      <c r="L32" s="126">
        <f>SUM(L31,L29,L24,L12)</f>
        <v>169524</v>
      </c>
      <c r="M32" s="111"/>
      <c r="N32" s="126">
        <f>SUM(N31,N29,N24,N12)</f>
        <v>-205033</v>
      </c>
      <c r="O32" s="111"/>
      <c r="P32" s="126">
        <f>SUM(P31,P29,P24,P12)</f>
        <v>-16139</v>
      </c>
      <c r="Q32" s="111"/>
      <c r="R32" s="126">
        <f>SUM(R31,R29,R24,R12)</f>
        <v>1627</v>
      </c>
      <c r="S32" s="111"/>
      <c r="T32" s="126">
        <f>SUM(T31,T29,T24,T12)</f>
        <v>1365787</v>
      </c>
      <c r="U32" s="111"/>
      <c r="V32" s="126">
        <f>SUM(V31,V29,V24,V12)</f>
        <v>1351275</v>
      </c>
      <c r="W32" s="111"/>
      <c r="X32" s="126">
        <f>SUM(X31,X29,X24,X12)</f>
        <v>2803312</v>
      </c>
      <c r="Y32" s="111"/>
      <c r="Z32" s="126">
        <f>SUM(Z31,Z29,Z24,Z12)</f>
        <v>572383</v>
      </c>
      <c r="AA32" s="111"/>
      <c r="AB32" s="126">
        <f>SUM(AB31,AB29,AB24,AB12)</f>
        <v>3375695</v>
      </c>
    </row>
    <row r="33" spans="11:11" ht="22.5" customHeight="1" thickTop="1">
      <c r="K33" s="201"/>
    </row>
    <row r="38" spans="11:11" s="192" customFormat="1" ht="22.5" customHeight="1"/>
    <row r="39" spans="11:11" s="192" customFormat="1" ht="22.5" customHeight="1"/>
    <row r="47" spans="11:11" ht="22.5" hidden="1" customHeight="1"/>
    <row r="48" spans="11:11" ht="22.5" hidden="1" customHeight="1"/>
    <row r="49" spans="11:32" ht="22.5" hidden="1" customHeight="1"/>
    <row r="50" spans="11:32" ht="22.5" hidden="1" customHeight="1"/>
    <row r="51" spans="11:32" ht="22.5" hidden="1" customHeight="1"/>
    <row r="52" spans="11:32" ht="22.5" hidden="1" customHeight="1"/>
    <row r="55" spans="11:32" ht="22.5" customHeight="1">
      <c r="AD55" s="17"/>
      <c r="AE55" s="17"/>
      <c r="AF55" s="17"/>
    </row>
    <row r="56" spans="11:32" ht="22.5" customHeight="1">
      <c r="AD56" s="17"/>
      <c r="AE56" s="17"/>
      <c r="AF56" s="17"/>
    </row>
    <row r="57" spans="11:32" ht="22.5" customHeight="1">
      <c r="AD57" s="17"/>
      <c r="AE57" s="17"/>
      <c r="AF57" s="17"/>
    </row>
    <row r="58" spans="11:32" ht="21.75" customHeight="1"/>
    <row r="59" spans="11:32" ht="21.75" customHeight="1">
      <c r="AC59" s="202"/>
      <c r="AD59" s="95"/>
      <c r="AE59" s="95"/>
      <c r="AF59" s="95"/>
    </row>
    <row r="60" spans="11:32" ht="22.5" customHeight="1">
      <c r="AC60" s="202"/>
      <c r="AD60" s="95"/>
      <c r="AE60" s="95"/>
      <c r="AF60" s="95"/>
    </row>
    <row r="62" spans="11:32" ht="22.5" customHeight="1">
      <c r="K62" s="201"/>
    </row>
    <row r="63" spans="11:32" ht="22.5" customHeight="1">
      <c r="K63" s="201"/>
      <c r="AB63" s="17"/>
    </row>
  </sheetData>
  <sheetProtection formatCells="0" formatColumns="0" formatRows="0" insertColumns="0" insertRows="0" insertHyperlinks="0" deleteColumns="0" deleteRows="0" sort="0" autoFilter="0" pivotTables="0"/>
  <mergeCells count="4">
    <mergeCell ref="D11:AB11"/>
    <mergeCell ref="D4:AB4"/>
    <mergeCell ref="L5:N5"/>
    <mergeCell ref="P5:V5"/>
  </mergeCells>
  <pageMargins left="0.6" right="0.6" top="0.88500000000000001" bottom="0.5" header="0.5" footer="0.5"/>
  <pageSetup scale="60" firstPageNumber="7" fitToHeight="0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33" max="16383" man="1"/>
  </rowBreaks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A7B6F-57D3-422F-A322-C63CD78CE142}">
  <sheetPr>
    <tabColor rgb="FFFF0000"/>
  </sheetPr>
  <dimension ref="A1:AH35"/>
  <sheetViews>
    <sheetView view="pageBreakPreview" topLeftCell="A34" zoomScale="70" zoomScaleNormal="80" zoomScaleSheetLayoutView="70" workbookViewId="0">
      <selection activeCell="L43" sqref="L43"/>
    </sheetView>
  </sheetViews>
  <sheetFormatPr defaultColWidth="10.5703125" defaultRowHeight="22.5" customHeight="1"/>
  <cols>
    <col min="1" max="1" width="45.85546875" style="183" customWidth="1"/>
    <col min="2" max="2" width="9.140625" style="183" bestFit="1" customWidth="1"/>
    <col min="3" max="3" width="1" style="183" customWidth="1"/>
    <col min="4" max="4" width="12.42578125" style="200" customWidth="1"/>
    <col min="5" max="5" width="1.140625" style="200" customWidth="1"/>
    <col min="6" max="6" width="14.42578125" style="200" customWidth="1"/>
    <col min="7" max="7" width="1.140625" style="200" customWidth="1"/>
    <col min="8" max="8" width="17.42578125" style="200" customWidth="1"/>
    <col min="9" max="9" width="1" style="200" customWidth="1"/>
    <col min="10" max="10" width="17" style="200" customWidth="1"/>
    <col min="11" max="11" width="1" style="200" customWidth="1"/>
    <col min="12" max="12" width="17" style="200" customWidth="1"/>
    <col min="13" max="13" width="1" style="200" customWidth="1"/>
    <col min="14" max="14" width="13" style="51" customWidth="1"/>
    <col min="15" max="15" width="1" style="200" customWidth="1"/>
    <col min="16" max="16" width="14.140625" style="191" customWidth="1"/>
    <col min="17" max="17" width="1.140625" style="191" customWidth="1"/>
    <col min="18" max="18" width="12" style="191" customWidth="1"/>
    <col min="19" max="19" width="1.140625" style="191" customWidth="1"/>
    <col min="20" max="20" width="13.42578125" style="191" customWidth="1"/>
    <col min="21" max="21" width="1" style="191" customWidth="1"/>
    <col min="22" max="22" width="13.42578125" style="191" customWidth="1"/>
    <col min="23" max="23" width="1.140625" style="200" customWidth="1"/>
    <col min="24" max="24" width="15.5703125" style="191" customWidth="1"/>
    <col min="25" max="25" width="1.140625" style="191" customWidth="1"/>
    <col min="26" max="26" width="13.5703125" style="191" customWidth="1"/>
    <col min="27" max="27" width="1.140625" style="191" customWidth="1"/>
    <col min="28" max="28" width="12.85546875" style="191" customWidth="1"/>
    <col min="29" max="29" width="1.140625" style="183" customWidth="1"/>
    <col min="30" max="30" width="12.7109375" style="183" customWidth="1"/>
    <col min="31" max="16384" width="10.5703125" style="183"/>
  </cols>
  <sheetData>
    <row r="1" spans="1:30" ht="22.5" customHeight="1">
      <c r="A1" s="132" t="s">
        <v>0</v>
      </c>
      <c r="B1" s="132"/>
      <c r="C1" s="132"/>
      <c r="D1" s="134"/>
      <c r="E1" s="135"/>
      <c r="F1" s="135"/>
      <c r="G1" s="135"/>
      <c r="H1" s="135"/>
      <c r="I1" s="134"/>
      <c r="J1" s="134"/>
      <c r="K1" s="134"/>
      <c r="L1" s="134"/>
      <c r="M1" s="135"/>
      <c r="N1" s="135"/>
      <c r="O1" s="135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</row>
    <row r="2" spans="1:30" ht="22.5" customHeight="1">
      <c r="A2" s="137" t="s">
        <v>104</v>
      </c>
      <c r="B2" s="137"/>
      <c r="C2" s="137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41"/>
      <c r="O2" s="184"/>
      <c r="P2" s="186"/>
      <c r="Q2" s="186"/>
      <c r="R2" s="186"/>
      <c r="S2" s="186"/>
      <c r="T2" s="186"/>
      <c r="U2" s="186"/>
      <c r="V2" s="186"/>
      <c r="W2" s="184"/>
      <c r="X2" s="186"/>
      <c r="Y2" s="186"/>
      <c r="Z2" s="186"/>
      <c r="AA2" s="186"/>
      <c r="AB2" s="186"/>
    </row>
    <row r="3" spans="1:30" ht="22.5" customHeight="1">
      <c r="A3" s="137"/>
      <c r="B3" s="137"/>
      <c r="C3" s="137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41"/>
      <c r="O3" s="184"/>
      <c r="P3" s="186"/>
      <c r="Q3" s="186"/>
      <c r="R3" s="186"/>
      <c r="S3" s="186"/>
      <c r="T3" s="186"/>
      <c r="U3" s="186"/>
      <c r="V3" s="186"/>
      <c r="W3" s="184"/>
      <c r="X3" s="186"/>
      <c r="Y3" s="186"/>
      <c r="Z3" s="186"/>
      <c r="AA3" s="186"/>
      <c r="AB3" s="186"/>
    </row>
    <row r="4" spans="1:30" ht="22.5" customHeight="1">
      <c r="D4" s="264" t="s">
        <v>105</v>
      </c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  <c r="AD4" s="264"/>
    </row>
    <row r="5" spans="1:30" s="192" customFormat="1" ht="22.5" customHeight="1">
      <c r="A5" s="183"/>
      <c r="B5" s="183"/>
      <c r="C5" s="183"/>
      <c r="D5" s="188"/>
      <c r="E5" s="188"/>
      <c r="F5" s="189"/>
      <c r="G5" s="188"/>
      <c r="H5" s="188"/>
      <c r="I5" s="188"/>
      <c r="J5" s="188"/>
      <c r="K5" s="188"/>
      <c r="L5" s="188"/>
      <c r="M5" s="191"/>
      <c r="N5" s="265" t="s">
        <v>64</v>
      </c>
      <c r="O5" s="265"/>
      <c r="P5" s="265"/>
      <c r="Q5" s="191"/>
      <c r="R5" s="265" t="s">
        <v>68</v>
      </c>
      <c r="S5" s="265"/>
      <c r="T5" s="265"/>
      <c r="U5" s="265"/>
      <c r="V5" s="265"/>
      <c r="W5" s="265"/>
      <c r="X5" s="265"/>
      <c r="Y5" s="188"/>
      <c r="Z5" s="188"/>
      <c r="AA5" s="188"/>
      <c r="AB5" s="191"/>
      <c r="AC5" s="188"/>
      <c r="AD5" s="188"/>
    </row>
    <row r="6" spans="1:30" s="192" customFormat="1" ht="22.5" customHeight="1">
      <c r="A6" s="183"/>
      <c r="B6" s="183"/>
      <c r="C6" s="183"/>
      <c r="D6" s="188"/>
      <c r="E6" s="188"/>
      <c r="F6" s="189"/>
      <c r="G6" s="188"/>
      <c r="H6" s="188"/>
      <c r="I6" s="188"/>
      <c r="J6" s="188"/>
      <c r="K6" s="188"/>
      <c r="L6" s="188"/>
      <c r="M6" s="191"/>
      <c r="N6" s="189"/>
      <c r="O6" s="189"/>
      <c r="P6" s="189"/>
      <c r="Q6" s="191"/>
      <c r="R6" s="189"/>
      <c r="S6" s="189"/>
      <c r="T6" s="189" t="s">
        <v>106</v>
      </c>
      <c r="U6" s="189"/>
      <c r="V6" s="189"/>
      <c r="W6" s="189"/>
      <c r="X6" s="189"/>
      <c r="Y6" s="188"/>
      <c r="Z6" s="188"/>
      <c r="AA6" s="188"/>
      <c r="AB6" s="191"/>
      <c r="AC6" s="188"/>
      <c r="AD6" s="188"/>
    </row>
    <row r="7" spans="1:30" ht="22.5" customHeight="1">
      <c r="D7" s="188"/>
      <c r="E7" s="188"/>
      <c r="F7" s="189"/>
      <c r="G7" s="188"/>
      <c r="H7" s="187"/>
      <c r="I7" s="188"/>
      <c r="J7" s="189" t="s">
        <v>107</v>
      </c>
      <c r="K7" s="189"/>
      <c r="L7" s="189"/>
      <c r="M7" s="191"/>
      <c r="N7" s="189"/>
      <c r="O7" s="189"/>
      <c r="P7" s="189"/>
      <c r="R7" s="189"/>
      <c r="S7" s="189"/>
      <c r="T7" s="189" t="s">
        <v>108</v>
      </c>
      <c r="U7" s="189"/>
      <c r="V7" s="189"/>
      <c r="W7" s="189"/>
      <c r="X7" s="189"/>
      <c r="Y7" s="188"/>
      <c r="Z7" s="188"/>
      <c r="AA7" s="188"/>
      <c r="AB7" s="189" t="s">
        <v>109</v>
      </c>
      <c r="AC7" s="188"/>
      <c r="AD7" s="188"/>
    </row>
    <row r="8" spans="1:30" ht="22.5" customHeight="1">
      <c r="A8" s="193"/>
      <c r="B8" s="193"/>
      <c r="C8" s="193"/>
      <c r="D8" s="189" t="s">
        <v>110</v>
      </c>
      <c r="E8" s="189"/>
      <c r="F8" s="189"/>
      <c r="G8" s="189"/>
      <c r="H8" s="189" t="s">
        <v>107</v>
      </c>
      <c r="I8" s="189"/>
      <c r="J8" s="189" t="s">
        <v>111</v>
      </c>
      <c r="K8" s="189"/>
      <c r="L8" s="189"/>
      <c r="M8" s="189"/>
      <c r="N8" s="189"/>
      <c r="O8" s="189"/>
      <c r="P8" s="189" t="s">
        <v>112</v>
      </c>
      <c r="Q8" s="189"/>
      <c r="R8" s="189" t="s">
        <v>113</v>
      </c>
      <c r="S8" s="189"/>
      <c r="T8" s="189" t="s">
        <v>114</v>
      </c>
      <c r="U8" s="189"/>
      <c r="V8" s="189" t="s">
        <v>113</v>
      </c>
      <c r="W8" s="189"/>
      <c r="X8" s="189" t="s">
        <v>115</v>
      </c>
      <c r="Y8" s="189"/>
      <c r="Z8" s="189" t="s">
        <v>116</v>
      </c>
      <c r="AA8" s="189"/>
      <c r="AB8" s="189" t="s">
        <v>117</v>
      </c>
      <c r="AC8" s="189"/>
      <c r="AD8" s="189"/>
    </row>
    <row r="9" spans="1:30" ht="22.5" customHeight="1">
      <c r="A9" s="193"/>
      <c r="B9" s="193"/>
      <c r="C9" s="193"/>
      <c r="D9" s="189" t="s">
        <v>118</v>
      </c>
      <c r="E9" s="189"/>
      <c r="F9" s="189" t="s">
        <v>119</v>
      </c>
      <c r="G9" s="189"/>
      <c r="H9" s="189" t="s">
        <v>120</v>
      </c>
      <c r="I9" s="189"/>
      <c r="J9" s="189" t="s">
        <v>117</v>
      </c>
      <c r="K9" s="189"/>
      <c r="L9" s="189" t="s">
        <v>250</v>
      </c>
      <c r="M9" s="189"/>
      <c r="N9" s="189" t="s">
        <v>121</v>
      </c>
      <c r="O9" s="189"/>
      <c r="P9" s="189" t="s">
        <v>122</v>
      </c>
      <c r="Q9" s="189"/>
      <c r="R9" s="189" t="s">
        <v>123</v>
      </c>
      <c r="S9" s="189"/>
      <c r="T9" s="189" t="s">
        <v>124</v>
      </c>
      <c r="U9" s="189"/>
      <c r="V9" s="189" t="s">
        <v>125</v>
      </c>
      <c r="W9" s="189"/>
      <c r="X9" s="189" t="s">
        <v>126</v>
      </c>
      <c r="Y9" s="189"/>
      <c r="Z9" s="189" t="s">
        <v>127</v>
      </c>
      <c r="AA9" s="189"/>
      <c r="AB9" s="189" t="s">
        <v>128</v>
      </c>
      <c r="AC9" s="189"/>
      <c r="AD9" s="189" t="s">
        <v>116</v>
      </c>
    </row>
    <row r="10" spans="1:30" ht="22.5" customHeight="1">
      <c r="A10" s="193"/>
      <c r="B10" s="195" t="s">
        <v>6</v>
      </c>
      <c r="C10" s="193"/>
      <c r="D10" s="189" t="s">
        <v>129</v>
      </c>
      <c r="E10" s="189"/>
      <c r="F10" s="189" t="s">
        <v>219</v>
      </c>
      <c r="G10" s="189"/>
      <c r="H10" s="189" t="s">
        <v>130</v>
      </c>
      <c r="I10" s="189"/>
      <c r="J10" s="189" t="s">
        <v>131</v>
      </c>
      <c r="K10" s="189"/>
      <c r="L10" s="189" t="s">
        <v>258</v>
      </c>
      <c r="M10" s="189"/>
      <c r="N10" s="189" t="s">
        <v>132</v>
      </c>
      <c r="O10" s="189"/>
      <c r="P10" s="191" t="s">
        <v>133</v>
      </c>
      <c r="Q10" s="189"/>
      <c r="R10" s="189" t="s">
        <v>134</v>
      </c>
      <c r="S10" s="189"/>
      <c r="T10" s="189" t="s">
        <v>117</v>
      </c>
      <c r="U10" s="189"/>
      <c r="V10" s="189" t="s">
        <v>135</v>
      </c>
      <c r="W10" s="189"/>
      <c r="X10" s="189" t="s">
        <v>127</v>
      </c>
      <c r="Y10" s="189"/>
      <c r="Z10" s="189" t="s">
        <v>136</v>
      </c>
      <c r="AA10" s="189"/>
      <c r="AB10" s="189" t="s">
        <v>137</v>
      </c>
      <c r="AC10" s="189"/>
      <c r="AD10" s="189" t="s">
        <v>127</v>
      </c>
    </row>
    <row r="11" spans="1:30" ht="22.5" customHeight="1">
      <c r="D11" s="263" t="s">
        <v>8</v>
      </c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3"/>
      <c r="Y11" s="263"/>
      <c r="Z11" s="263"/>
      <c r="AA11" s="263"/>
      <c r="AB11" s="263"/>
      <c r="AC11" s="263"/>
      <c r="AD11" s="263"/>
    </row>
    <row r="12" spans="1:30" ht="22.5" customHeight="1">
      <c r="A12" s="197" t="s">
        <v>226</v>
      </c>
      <c r="B12" s="197"/>
      <c r="C12" s="197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</row>
    <row r="13" spans="1:30" ht="22.5" customHeight="1">
      <c r="A13" s="197" t="s">
        <v>152</v>
      </c>
      <c r="B13" s="197"/>
      <c r="C13" s="197"/>
      <c r="D13" s="42">
        <v>817776</v>
      </c>
      <c r="E13" s="43"/>
      <c r="F13" s="52">
        <v>504943</v>
      </c>
      <c r="G13" s="43"/>
      <c r="H13" s="43">
        <v>17395</v>
      </c>
      <c r="I13" s="42"/>
      <c r="J13" s="52">
        <v>147432</v>
      </c>
      <c r="K13" s="52"/>
      <c r="L13" s="49">
        <v>0</v>
      </c>
      <c r="M13" s="42"/>
      <c r="N13" s="42">
        <v>170459</v>
      </c>
      <c r="O13" s="43"/>
      <c r="P13" s="42">
        <v>-243788</v>
      </c>
      <c r="Q13" s="43"/>
      <c r="R13" s="42">
        <v>-16862</v>
      </c>
      <c r="S13" s="43"/>
      <c r="T13" s="42">
        <v>1627</v>
      </c>
      <c r="U13" s="42"/>
      <c r="V13" s="42">
        <v>1458227</v>
      </c>
      <c r="W13" s="43"/>
      <c r="X13" s="55">
        <f>SUM(R13:V13)</f>
        <v>1442992</v>
      </c>
      <c r="Y13" s="49"/>
      <c r="Z13" s="55">
        <f>SUM(X13,D13:P13)</f>
        <v>2857209</v>
      </c>
      <c r="AA13" s="43"/>
      <c r="AB13" s="42">
        <v>566953</v>
      </c>
      <c r="AC13" s="43"/>
      <c r="AD13" s="55">
        <f>SUM(AB13,Z13)</f>
        <v>3424162</v>
      </c>
    </row>
    <row r="14" spans="1:30" ht="22.5" hidden="1" customHeight="1">
      <c r="A14" s="197"/>
      <c r="B14" s="197"/>
      <c r="C14" s="197"/>
      <c r="D14" s="42"/>
      <c r="E14" s="43"/>
      <c r="F14" s="42"/>
      <c r="G14" s="43"/>
      <c r="H14" s="43"/>
      <c r="I14" s="42"/>
      <c r="J14" s="42"/>
      <c r="K14" s="42"/>
      <c r="L14" s="42"/>
      <c r="M14" s="42"/>
      <c r="N14" s="42"/>
      <c r="O14" s="43"/>
      <c r="P14" s="42"/>
      <c r="Q14" s="43"/>
      <c r="R14" s="42"/>
      <c r="S14" s="43"/>
      <c r="T14" s="42"/>
      <c r="U14" s="42"/>
      <c r="V14" s="42"/>
      <c r="W14" s="43"/>
      <c r="X14" s="44"/>
      <c r="Y14" s="44"/>
      <c r="Z14" s="44"/>
      <c r="AA14" s="43"/>
      <c r="AB14" s="42"/>
      <c r="AC14" s="43"/>
      <c r="AD14" s="44"/>
    </row>
    <row r="15" spans="1:30" ht="22.5" hidden="1" customHeight="1">
      <c r="A15" s="197" t="s">
        <v>139</v>
      </c>
      <c r="B15" s="197"/>
      <c r="C15" s="197"/>
      <c r="D15" s="42"/>
      <c r="E15" s="43"/>
      <c r="F15" s="42"/>
      <c r="G15" s="43"/>
      <c r="H15" s="43"/>
      <c r="I15" s="42"/>
      <c r="J15" s="42"/>
      <c r="K15" s="42"/>
      <c r="L15" s="42"/>
      <c r="M15" s="42"/>
      <c r="N15" s="42"/>
      <c r="O15" s="43"/>
      <c r="P15" s="42"/>
      <c r="Q15" s="43"/>
      <c r="R15" s="42"/>
      <c r="S15" s="43"/>
      <c r="T15" s="42"/>
      <c r="U15" s="42"/>
      <c r="V15" s="42"/>
      <c r="W15" s="43"/>
      <c r="X15" s="44"/>
      <c r="Y15" s="44"/>
      <c r="Z15" s="44"/>
      <c r="AA15" s="43"/>
      <c r="AB15" s="42"/>
      <c r="AC15" s="43"/>
      <c r="AD15" s="44"/>
    </row>
    <row r="16" spans="1:30" ht="22.5" hidden="1" customHeight="1">
      <c r="A16" s="198" t="s">
        <v>144</v>
      </c>
      <c r="B16" s="197"/>
      <c r="C16" s="197"/>
      <c r="D16" s="42"/>
      <c r="E16" s="43"/>
      <c r="F16" s="42"/>
      <c r="G16" s="43"/>
      <c r="H16" s="43"/>
      <c r="I16" s="42"/>
      <c r="J16" s="42"/>
      <c r="K16" s="42"/>
      <c r="L16" s="42"/>
      <c r="M16" s="42"/>
      <c r="N16" s="42"/>
      <c r="O16" s="43"/>
      <c r="P16" s="42"/>
      <c r="Q16" s="43"/>
      <c r="R16" s="42"/>
      <c r="S16" s="43"/>
      <c r="T16" s="42"/>
      <c r="U16" s="42"/>
      <c r="V16" s="42"/>
      <c r="W16" s="43"/>
      <c r="X16" s="44"/>
      <c r="Y16" s="44"/>
      <c r="Z16" s="44"/>
      <c r="AA16" s="43"/>
      <c r="AB16" s="42"/>
      <c r="AC16" s="43"/>
      <c r="AD16" s="44"/>
    </row>
    <row r="17" spans="1:34" ht="22.5" hidden="1" customHeight="1">
      <c r="A17" s="183" t="s">
        <v>153</v>
      </c>
      <c r="D17" s="45"/>
      <c r="E17" s="45"/>
      <c r="F17" s="45"/>
      <c r="G17" s="45"/>
      <c r="H17" s="45"/>
      <c r="I17" s="45"/>
      <c r="J17" s="45"/>
      <c r="K17" s="45"/>
      <c r="L17" s="45"/>
      <c r="M17" s="50"/>
      <c r="N17" s="45"/>
      <c r="O17" s="45"/>
      <c r="P17" s="46"/>
      <c r="Q17" s="45"/>
      <c r="R17" s="46"/>
      <c r="S17" s="45"/>
      <c r="T17" s="46"/>
      <c r="U17" s="50"/>
      <c r="V17" s="46"/>
      <c r="W17" s="45"/>
      <c r="X17" s="44"/>
      <c r="Y17" s="44"/>
      <c r="Z17" s="44"/>
      <c r="AA17" s="45"/>
      <c r="AB17" s="47"/>
      <c r="AC17" s="45"/>
      <c r="AD17" s="44"/>
    </row>
    <row r="18" spans="1:34" ht="22.5" hidden="1" customHeight="1">
      <c r="A18" s="183" t="s">
        <v>145</v>
      </c>
      <c r="B18" s="199">
        <v>4</v>
      </c>
      <c r="D18" s="44"/>
      <c r="E18" s="45"/>
      <c r="F18" s="44"/>
      <c r="G18" s="44"/>
      <c r="H18" s="44"/>
      <c r="I18" s="45"/>
      <c r="J18" s="45"/>
      <c r="K18" s="45"/>
      <c r="L18" s="45"/>
      <c r="M18" s="50"/>
      <c r="N18" s="44"/>
      <c r="O18" s="45"/>
      <c r="P18" s="44"/>
      <c r="Q18" s="45"/>
      <c r="R18" s="44"/>
      <c r="S18" s="45"/>
      <c r="T18" s="44"/>
      <c r="U18" s="50"/>
      <c r="V18" s="44"/>
      <c r="W18" s="45"/>
      <c r="X18" s="44"/>
      <c r="Y18" s="44"/>
      <c r="Z18" s="44"/>
      <c r="AA18" s="45"/>
      <c r="AB18" s="47"/>
      <c r="AC18" s="45"/>
      <c r="AD18" s="44"/>
    </row>
    <row r="19" spans="1:34" ht="22.5" hidden="1" customHeight="1">
      <c r="A19" s="197" t="s">
        <v>146</v>
      </c>
      <c r="B19" s="197"/>
      <c r="C19" s="197"/>
      <c r="D19" s="48"/>
      <c r="E19" s="42"/>
      <c r="F19" s="48"/>
      <c r="G19" s="49"/>
      <c r="H19" s="48"/>
      <c r="I19" s="42"/>
      <c r="J19" s="48"/>
      <c r="K19" s="49"/>
      <c r="L19" s="48"/>
      <c r="M19" s="42"/>
      <c r="N19" s="48"/>
      <c r="O19" s="43"/>
      <c r="P19" s="48"/>
      <c r="Q19" s="43"/>
      <c r="R19" s="48"/>
      <c r="S19" s="43"/>
      <c r="T19" s="48"/>
      <c r="U19" s="42"/>
      <c r="V19" s="48"/>
      <c r="W19" s="43"/>
      <c r="X19" s="44"/>
      <c r="Y19" s="44"/>
      <c r="Z19" s="44"/>
      <c r="AA19" s="43"/>
      <c r="AB19" s="48"/>
      <c r="AC19" s="43"/>
      <c r="AD19" s="44"/>
    </row>
    <row r="20" spans="1:34" ht="22.5" customHeight="1">
      <c r="A20" s="197"/>
      <c r="B20" s="197"/>
      <c r="C20" s="197"/>
      <c r="D20" s="42"/>
      <c r="E20" s="43"/>
      <c r="F20" s="42"/>
      <c r="G20" s="43"/>
      <c r="H20" s="43"/>
      <c r="I20" s="42"/>
      <c r="J20" s="42"/>
      <c r="K20" s="42"/>
      <c r="L20" s="42"/>
      <c r="M20" s="42"/>
      <c r="N20" s="42"/>
      <c r="O20" s="43"/>
      <c r="P20" s="42"/>
      <c r="Q20" s="43"/>
      <c r="R20" s="42"/>
      <c r="S20" s="43"/>
      <c r="T20" s="42"/>
      <c r="U20" s="42"/>
      <c r="V20" s="42"/>
      <c r="W20" s="43"/>
      <c r="X20" s="44"/>
      <c r="Y20" s="44"/>
      <c r="Z20" s="44"/>
      <c r="AA20" s="43"/>
      <c r="AB20" s="42"/>
      <c r="AC20" s="43"/>
      <c r="AD20" s="44"/>
    </row>
    <row r="21" spans="1:34" ht="22.5" customHeight="1">
      <c r="A21" s="255" t="s">
        <v>139</v>
      </c>
      <c r="B21" s="197"/>
      <c r="C21" s="197"/>
      <c r="D21" s="42"/>
      <c r="E21" s="43"/>
      <c r="F21" s="42"/>
      <c r="G21" s="43"/>
      <c r="H21" s="43"/>
      <c r="I21" s="42"/>
      <c r="J21" s="42"/>
      <c r="K21" s="42"/>
      <c r="L21" s="42"/>
      <c r="M21" s="42"/>
      <c r="N21" s="42"/>
      <c r="O21" s="43"/>
      <c r="P21" s="42"/>
      <c r="Q21" s="43"/>
      <c r="R21" s="42"/>
      <c r="S21" s="43"/>
      <c r="T21" s="42"/>
      <c r="U21" s="42"/>
      <c r="V21" s="42"/>
      <c r="W21" s="43"/>
      <c r="X21" s="44"/>
      <c r="Y21" s="44"/>
      <c r="Z21" s="44"/>
      <c r="AA21" s="43"/>
      <c r="AB21" s="42"/>
      <c r="AC21" s="43"/>
      <c r="AD21" s="44"/>
    </row>
    <row r="22" spans="1:34" ht="22.5" customHeight="1">
      <c r="A22" s="256" t="s">
        <v>263</v>
      </c>
      <c r="B22" s="197"/>
      <c r="C22" s="197"/>
      <c r="D22" s="42"/>
      <c r="E22" s="43"/>
      <c r="F22" s="42"/>
      <c r="G22" s="43"/>
      <c r="H22" s="43"/>
      <c r="I22" s="42"/>
      <c r="J22" s="42"/>
      <c r="K22" s="42"/>
      <c r="L22" s="42"/>
      <c r="M22" s="42"/>
      <c r="N22" s="42"/>
      <c r="O22" s="43"/>
      <c r="P22" s="42"/>
      <c r="Q22" s="43"/>
      <c r="R22" s="42"/>
      <c r="S22" s="43"/>
      <c r="T22" s="42"/>
      <c r="U22" s="42"/>
      <c r="V22" s="42"/>
      <c r="W22" s="43"/>
      <c r="X22" s="44"/>
      <c r="Y22" s="44"/>
      <c r="Z22" s="44"/>
      <c r="AA22" s="43"/>
      <c r="AB22" s="42"/>
      <c r="AC22" s="43"/>
      <c r="AD22" s="44"/>
    </row>
    <row r="23" spans="1:34" ht="22.5" customHeight="1">
      <c r="A23" s="212" t="s">
        <v>257</v>
      </c>
      <c r="B23" s="199">
        <v>6</v>
      </c>
      <c r="C23" s="197"/>
      <c r="D23" s="251">
        <v>0</v>
      </c>
      <c r="E23" s="1"/>
      <c r="F23" s="251">
        <v>0</v>
      </c>
      <c r="G23" s="1"/>
      <c r="H23" s="251">
        <v>0</v>
      </c>
      <c r="I23" s="45"/>
      <c r="J23" s="251">
        <v>0</v>
      </c>
      <c r="K23" s="44"/>
      <c r="L23" s="251">
        <v>4545</v>
      </c>
      <c r="M23" s="1"/>
      <c r="N23" s="251">
        <v>0</v>
      </c>
      <c r="O23" s="45"/>
      <c r="P23" s="252">
        <v>0</v>
      </c>
      <c r="Q23" s="45"/>
      <c r="R23" s="251">
        <v>0</v>
      </c>
      <c r="S23" s="45"/>
      <c r="T23" s="251">
        <v>0</v>
      </c>
      <c r="U23" s="50"/>
      <c r="V23" s="251">
        <v>0</v>
      </c>
      <c r="W23" s="45"/>
      <c r="X23" s="252">
        <f>SUM(R23:V23)</f>
        <v>0</v>
      </c>
      <c r="Y23" s="44"/>
      <c r="Z23" s="252">
        <f>SUM(X23,D23:P23)</f>
        <v>4545</v>
      </c>
      <c r="AA23" s="45"/>
      <c r="AB23" s="252">
        <v>0</v>
      </c>
      <c r="AC23" s="45"/>
      <c r="AD23" s="252">
        <f>SUM(AB23,Z23)</f>
        <v>4545</v>
      </c>
    </row>
    <row r="24" spans="1:34" ht="22.5" customHeight="1">
      <c r="A24" s="256" t="s">
        <v>264</v>
      </c>
      <c r="B24" s="197"/>
      <c r="C24" s="197"/>
      <c r="D24" s="249">
        <f>SUM(D23)</f>
        <v>0</v>
      </c>
      <c r="E24" s="43"/>
      <c r="F24" s="249">
        <f>SUM(F23)</f>
        <v>0</v>
      </c>
      <c r="G24" s="43"/>
      <c r="H24" s="249">
        <f>SUM(H23)</f>
        <v>0</v>
      </c>
      <c r="I24" s="42"/>
      <c r="J24" s="249">
        <f>SUM(J23)</f>
        <v>0</v>
      </c>
      <c r="K24" s="55"/>
      <c r="L24" s="249">
        <f>SUM(L23)</f>
        <v>4545</v>
      </c>
      <c r="M24" s="42"/>
      <c r="N24" s="249">
        <f>SUM(N23)</f>
        <v>0</v>
      </c>
      <c r="O24" s="250"/>
      <c r="P24" s="249">
        <f>SUM(P23)</f>
        <v>0</v>
      </c>
      <c r="Q24" s="43"/>
      <c r="R24" s="249">
        <f>SUM(R23)</f>
        <v>0</v>
      </c>
      <c r="S24" s="43"/>
      <c r="T24" s="249">
        <f>SUM(T23)</f>
        <v>0</v>
      </c>
      <c r="U24" s="42"/>
      <c r="V24" s="249">
        <f>SUM(V23)</f>
        <v>0</v>
      </c>
      <c r="W24" s="43"/>
      <c r="X24" s="249">
        <f>SUM(X23)</f>
        <v>0</v>
      </c>
      <c r="Y24" s="43"/>
      <c r="Z24" s="249">
        <f>SUM(Z23)</f>
        <v>4545</v>
      </c>
      <c r="AA24" s="43"/>
      <c r="AB24" s="249">
        <f>SUM(AB23)</f>
        <v>0</v>
      </c>
      <c r="AC24" s="43"/>
      <c r="AD24" s="249">
        <f>SUM(AD23)</f>
        <v>4545</v>
      </c>
    </row>
    <row r="25" spans="1:34" ht="22.5" customHeight="1">
      <c r="A25" s="244"/>
      <c r="B25" s="197"/>
      <c r="C25" s="197"/>
      <c r="D25" s="42"/>
      <c r="E25" s="43"/>
      <c r="F25" s="42"/>
      <c r="G25" s="43"/>
      <c r="H25" s="43"/>
      <c r="I25" s="42"/>
      <c r="J25" s="42"/>
      <c r="K25" s="42"/>
      <c r="L25" s="42"/>
      <c r="M25" s="42"/>
      <c r="N25" s="42"/>
      <c r="O25" s="43"/>
      <c r="P25" s="42"/>
      <c r="Q25" s="43"/>
      <c r="R25" s="42"/>
      <c r="S25" s="43"/>
      <c r="T25" s="42"/>
      <c r="U25" s="42"/>
      <c r="V25" s="42"/>
      <c r="W25" s="43"/>
      <c r="X25" s="44"/>
      <c r="Y25" s="44"/>
      <c r="Z25" s="44"/>
      <c r="AA25" s="43"/>
      <c r="AB25" s="42"/>
      <c r="AC25" s="43"/>
      <c r="AD25" s="44"/>
    </row>
    <row r="26" spans="1:34" ht="22.5" customHeight="1">
      <c r="A26" s="197" t="s">
        <v>147</v>
      </c>
      <c r="B26" s="197"/>
      <c r="C26" s="197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44"/>
      <c r="Y26" s="44"/>
      <c r="Z26" s="44"/>
      <c r="AA26" s="1"/>
      <c r="AB26" s="1"/>
      <c r="AC26" s="1"/>
      <c r="AD26" s="44"/>
    </row>
    <row r="27" spans="1:34" ht="22.5" customHeight="1">
      <c r="A27" s="183" t="s">
        <v>148</v>
      </c>
      <c r="D27" s="44">
        <v>0</v>
      </c>
      <c r="E27" s="1"/>
      <c r="F27" s="44">
        <v>0</v>
      </c>
      <c r="G27" s="1"/>
      <c r="H27" s="44">
        <v>0</v>
      </c>
      <c r="I27" s="45"/>
      <c r="J27" s="44">
        <v>0</v>
      </c>
      <c r="K27" s="44"/>
      <c r="L27" s="44">
        <v>0</v>
      </c>
      <c r="M27" s="1"/>
      <c r="N27" s="44">
        <v>0</v>
      </c>
      <c r="O27" s="45"/>
      <c r="P27" s="54">
        <f>'SI (6)'!C41</f>
        <v>-127938</v>
      </c>
      <c r="Q27" s="45"/>
      <c r="R27" s="44">
        <v>0</v>
      </c>
      <c r="S27" s="45"/>
      <c r="T27" s="44">
        <v>0</v>
      </c>
      <c r="U27" s="50"/>
      <c r="V27" s="44">
        <v>0</v>
      </c>
      <c r="W27" s="45"/>
      <c r="X27" s="54">
        <f>SUM(R27:V27)</f>
        <v>0</v>
      </c>
      <c r="Y27" s="44"/>
      <c r="Z27" s="54">
        <f>SUM(X27,D27:P27)</f>
        <v>-127938</v>
      </c>
      <c r="AA27" s="45"/>
      <c r="AB27" s="54">
        <f>'SI (6)'!C42</f>
        <v>-27252</v>
      </c>
      <c r="AC27" s="45"/>
      <c r="AD27" s="54">
        <f>SUM(AB27,Z27)</f>
        <v>-155190</v>
      </c>
      <c r="AF27" s="17"/>
      <c r="AG27" s="17"/>
      <c r="AH27" s="17"/>
    </row>
    <row r="28" spans="1:34" ht="22.5" customHeight="1">
      <c r="A28" s="183" t="s">
        <v>149</v>
      </c>
      <c r="D28" s="44">
        <v>0</v>
      </c>
      <c r="E28" s="45"/>
      <c r="F28" s="44">
        <v>0</v>
      </c>
      <c r="G28" s="45"/>
      <c r="H28" s="44">
        <v>0</v>
      </c>
      <c r="I28" s="45"/>
      <c r="J28" s="44">
        <v>0</v>
      </c>
      <c r="K28" s="44"/>
      <c r="L28" s="44">
        <v>0</v>
      </c>
      <c r="M28" s="50"/>
      <c r="N28" s="44">
        <v>0</v>
      </c>
      <c r="O28" s="45"/>
      <c r="P28" s="44">
        <v>0</v>
      </c>
      <c r="Q28" s="45"/>
      <c r="R28" s="46">
        <v>-13</v>
      </c>
      <c r="S28" s="45"/>
      <c r="T28" s="44">
        <v>0</v>
      </c>
      <c r="U28" s="50"/>
      <c r="V28" s="44">
        <v>0</v>
      </c>
      <c r="W28" s="45"/>
      <c r="X28" s="54">
        <f>SUM(R28:V28)</f>
        <v>-13</v>
      </c>
      <c r="Y28" s="44"/>
      <c r="Z28" s="54">
        <f>SUM(X28,D28:P28)</f>
        <v>-13</v>
      </c>
      <c r="AA28" s="45"/>
      <c r="AB28" s="47">
        <f>626</f>
        <v>626</v>
      </c>
      <c r="AC28" s="45"/>
      <c r="AD28" s="54">
        <f>SUM(AB28,Z28)</f>
        <v>613</v>
      </c>
      <c r="AF28" s="17"/>
      <c r="AG28" s="17"/>
      <c r="AH28" s="17"/>
    </row>
    <row r="29" spans="1:34" ht="22.5" customHeight="1">
      <c r="A29" s="197" t="s">
        <v>150</v>
      </c>
      <c r="B29" s="197"/>
      <c r="C29" s="197"/>
      <c r="D29" s="53">
        <f>SUM(D27:D28)</f>
        <v>0</v>
      </c>
      <c r="E29" s="43"/>
      <c r="F29" s="53">
        <f>SUM(F27:F28)</f>
        <v>0</v>
      </c>
      <c r="G29" s="43"/>
      <c r="H29" s="53">
        <f>SUM(H27:H28)</f>
        <v>0</v>
      </c>
      <c r="I29" s="42"/>
      <c r="J29" s="53">
        <f>SUM(J27:J28)</f>
        <v>0</v>
      </c>
      <c r="K29" s="55"/>
      <c r="L29" s="53">
        <f>SUM(L27:L28)</f>
        <v>0</v>
      </c>
      <c r="M29" s="42"/>
      <c r="N29" s="53">
        <f>SUM(N27:N28)</f>
        <v>0</v>
      </c>
      <c r="O29" s="48"/>
      <c r="P29" s="53">
        <f>SUM(P27:P28)</f>
        <v>-127938</v>
      </c>
      <c r="Q29" s="43"/>
      <c r="R29" s="53">
        <f>SUM(R27:R28)</f>
        <v>-13</v>
      </c>
      <c r="S29" s="43"/>
      <c r="T29" s="53">
        <f>SUM(T27:T28)</f>
        <v>0</v>
      </c>
      <c r="U29" s="42"/>
      <c r="V29" s="53">
        <f>SUM(V27:V28)</f>
        <v>0</v>
      </c>
      <c r="W29" s="43"/>
      <c r="X29" s="53">
        <f>SUM(X27:X28)</f>
        <v>-13</v>
      </c>
      <c r="Y29" s="43"/>
      <c r="Z29" s="53">
        <f>SUM(Z27:Z28)</f>
        <v>-127951</v>
      </c>
      <c r="AA29" s="43"/>
      <c r="AB29" s="53">
        <f>SUM(AB27:AB28)</f>
        <v>-26626</v>
      </c>
      <c r="AC29" s="43"/>
      <c r="AD29" s="53">
        <f>SUM(AD27:AD28)</f>
        <v>-154577</v>
      </c>
      <c r="AF29" s="17"/>
      <c r="AG29" s="17"/>
      <c r="AH29" s="17"/>
    </row>
    <row r="30" spans="1:34" ht="21.75" customHeight="1">
      <c r="D30" s="50"/>
      <c r="E30" s="45"/>
      <c r="F30" s="50"/>
      <c r="G30" s="45"/>
      <c r="H30" s="45"/>
      <c r="I30" s="50"/>
      <c r="J30" s="50"/>
      <c r="K30" s="50"/>
      <c r="L30" s="50"/>
      <c r="M30" s="50"/>
      <c r="N30" s="50"/>
      <c r="O30" s="45"/>
      <c r="P30" s="50"/>
      <c r="Q30" s="45"/>
      <c r="R30" s="50"/>
      <c r="S30" s="45"/>
      <c r="T30" s="50"/>
      <c r="U30" s="50"/>
      <c r="V30" s="50"/>
      <c r="W30" s="45"/>
      <c r="X30" s="50"/>
      <c r="Y30" s="45"/>
      <c r="Z30" s="45"/>
      <c r="AA30" s="45"/>
      <c r="AB30" s="45"/>
      <c r="AC30" s="45"/>
      <c r="AD30" s="45"/>
    </row>
    <row r="31" spans="1:34" ht="21.75" customHeight="1">
      <c r="A31" s="202" t="s">
        <v>213</v>
      </c>
      <c r="B31" s="202"/>
      <c r="C31" s="202"/>
      <c r="D31" s="92">
        <v>0</v>
      </c>
      <c r="E31" s="23"/>
      <c r="F31" s="92">
        <v>0</v>
      </c>
      <c r="G31" s="23"/>
      <c r="H31" s="92">
        <v>0</v>
      </c>
      <c r="I31" s="91"/>
      <c r="J31" s="92">
        <v>0</v>
      </c>
      <c r="K31" s="92"/>
      <c r="L31" s="92">
        <v>0</v>
      </c>
      <c r="M31" s="23"/>
      <c r="N31" s="92">
        <v>3633</v>
      </c>
      <c r="O31" s="91"/>
      <c r="P31" s="92">
        <v>-3633</v>
      </c>
      <c r="Q31" s="91"/>
      <c r="R31" s="92">
        <v>0</v>
      </c>
      <c r="S31" s="91"/>
      <c r="T31" s="92">
        <v>0</v>
      </c>
      <c r="U31" s="93"/>
      <c r="V31" s="92">
        <v>0</v>
      </c>
      <c r="W31" s="91"/>
      <c r="X31" s="54">
        <f>SUM(R31:V31)</f>
        <v>0</v>
      </c>
      <c r="Y31" s="92"/>
      <c r="Z31" s="54">
        <f>SUM(X31,D31:P31)</f>
        <v>0</v>
      </c>
      <c r="AA31" s="91"/>
      <c r="AB31" s="92">
        <v>0</v>
      </c>
      <c r="AC31" s="91"/>
      <c r="AD31" s="54">
        <f>SUM(AB31,Z31)</f>
        <v>0</v>
      </c>
      <c r="AE31" s="202"/>
      <c r="AF31" s="95"/>
      <c r="AG31" s="95"/>
      <c r="AH31" s="95"/>
    </row>
    <row r="32" spans="1:34" ht="22.5" customHeight="1">
      <c r="A32" s="202" t="s">
        <v>151</v>
      </c>
      <c r="B32" s="202"/>
      <c r="C32" s="202"/>
      <c r="D32" s="92">
        <v>0</v>
      </c>
      <c r="E32" s="23"/>
      <c r="F32" s="92">
        <v>0</v>
      </c>
      <c r="G32" s="23"/>
      <c r="H32" s="92">
        <v>0</v>
      </c>
      <c r="I32" s="91"/>
      <c r="J32" s="92">
        <v>0</v>
      </c>
      <c r="K32" s="92"/>
      <c r="L32" s="92">
        <v>0</v>
      </c>
      <c r="M32" s="23"/>
      <c r="N32" s="92">
        <v>0</v>
      </c>
      <c r="O32" s="91"/>
      <c r="P32" s="92">
        <v>27487</v>
      </c>
      <c r="Q32" s="91"/>
      <c r="R32" s="92">
        <v>0</v>
      </c>
      <c r="S32" s="91"/>
      <c r="T32" s="92">
        <v>0</v>
      </c>
      <c r="U32" s="93"/>
      <c r="V32" s="92">
        <v>-27487</v>
      </c>
      <c r="W32" s="91"/>
      <c r="X32" s="54">
        <f>SUM(R32:V32)</f>
        <v>-27487</v>
      </c>
      <c r="Y32" s="92"/>
      <c r="Z32" s="54">
        <f>SUM(X32,D32:P32)</f>
        <v>0</v>
      </c>
      <c r="AA32" s="91"/>
      <c r="AB32" s="92">
        <v>0</v>
      </c>
      <c r="AC32" s="91"/>
      <c r="AD32" s="54">
        <f>SUM(AB32,Z32)</f>
        <v>0</v>
      </c>
      <c r="AE32" s="202"/>
      <c r="AF32" s="95"/>
      <c r="AG32" s="95"/>
      <c r="AH32" s="95"/>
    </row>
    <row r="33" spans="1:30" ht="22.5" customHeight="1" thickBot="1">
      <c r="A33" s="197" t="s">
        <v>225</v>
      </c>
      <c r="B33" s="197"/>
      <c r="C33" s="197"/>
      <c r="D33" s="253">
        <f>SUM(D31:D32,D29,D13,D24)</f>
        <v>817776</v>
      </c>
      <c r="E33" s="42"/>
      <c r="F33" s="253">
        <f>SUM(F31:F32,F29,F13,F24)</f>
        <v>504943</v>
      </c>
      <c r="G33" s="42"/>
      <c r="H33" s="253">
        <f>SUM(H31:H32,H29,H13,H24)</f>
        <v>17395</v>
      </c>
      <c r="I33" s="42"/>
      <c r="J33" s="253">
        <f>SUM(J31:J32,J29,J13,J24)</f>
        <v>147432</v>
      </c>
      <c r="K33" s="55"/>
      <c r="L33" s="253">
        <f>SUM(L31:L32,L29,L13,L24)</f>
        <v>4545</v>
      </c>
      <c r="M33" s="42"/>
      <c r="N33" s="253">
        <f>SUM(N31:N32,N29,N13,N24)</f>
        <v>174092</v>
      </c>
      <c r="O33" s="42"/>
      <c r="P33" s="253">
        <f>SUM(P31:P32,P29,P13,P24)</f>
        <v>-347872</v>
      </c>
      <c r="Q33" s="42"/>
      <c r="R33" s="253">
        <f>SUM(R31:R32,R29,R13,R24)</f>
        <v>-16875</v>
      </c>
      <c r="S33" s="42"/>
      <c r="T33" s="253">
        <f>SUM(T31:T32,T29,T13,T24)</f>
        <v>1627</v>
      </c>
      <c r="U33" s="42"/>
      <c r="V33" s="253">
        <f>SUM(V31:V32,V29,V13,V24)</f>
        <v>1430740</v>
      </c>
      <c r="W33" s="42"/>
      <c r="X33" s="253">
        <f>SUM(X31:X32,X29,X13,X24)</f>
        <v>1415492</v>
      </c>
      <c r="Y33" s="42"/>
      <c r="Z33" s="253">
        <f>SUM(Z31:Z32,Z29,Z13,Z24)</f>
        <v>2733803</v>
      </c>
      <c r="AA33" s="42"/>
      <c r="AB33" s="253">
        <f>SUM(AB31:AB32,AB29,AB13,AB24)</f>
        <v>540327</v>
      </c>
      <c r="AC33" s="42"/>
      <c r="AD33" s="253">
        <f>SUM(AD31:AD32,AD29,AD13,AD24)</f>
        <v>3274130</v>
      </c>
    </row>
    <row r="34" spans="1:30" ht="22.5" customHeight="1" thickTop="1"/>
    <row r="35" spans="1:30" ht="22.5" customHeight="1">
      <c r="AD35" s="17"/>
    </row>
  </sheetData>
  <sheetProtection formatCells="0" formatColumns="0" formatRows="0" insertColumns="0" insertRows="0" insertHyperlinks="0" deleteColumns="0" deleteRows="0" sort="0" autoFilter="0" pivotTables="0"/>
  <mergeCells count="4">
    <mergeCell ref="D11:AD11"/>
    <mergeCell ref="D4:AD4"/>
    <mergeCell ref="N5:P5"/>
    <mergeCell ref="R5:X5"/>
  </mergeCells>
  <pageMargins left="0.6" right="0.6" top="0.48" bottom="0.5" header="0.5" footer="0.5"/>
  <pageSetup paperSize="9" scale="54" firstPageNumber="8" fitToHeight="0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P46"/>
  <sheetViews>
    <sheetView view="pageBreakPreview" topLeftCell="A24" zoomScale="85" zoomScaleNormal="85" zoomScaleSheetLayoutView="85" workbookViewId="0">
      <selection activeCell="N28" sqref="N28:O30"/>
    </sheetView>
  </sheetViews>
  <sheetFormatPr defaultColWidth="10.5703125" defaultRowHeight="21.75" customHeight="1"/>
  <cols>
    <col min="1" max="1" width="48.140625" style="212" customWidth="1"/>
    <col min="2" max="2" width="10.140625" style="213" customWidth="1"/>
    <col min="3" max="3" width="3" style="213" customWidth="1"/>
    <col min="4" max="4" width="16.85546875" style="229" customWidth="1"/>
    <col min="5" max="5" width="3" style="229" customWidth="1"/>
    <col min="6" max="6" width="16.85546875" style="229" customWidth="1"/>
    <col min="7" max="7" width="3.7109375" style="229" customWidth="1"/>
    <col min="8" max="8" width="16.85546875" style="229" customWidth="1"/>
    <col min="9" max="9" width="4.140625" style="229" customWidth="1"/>
    <col min="10" max="10" width="16.85546875" style="220" customWidth="1"/>
    <col min="11" max="11" width="4.42578125" style="220" customWidth="1"/>
    <col min="12" max="12" width="16.85546875" style="229" customWidth="1"/>
    <col min="13" max="13" width="4" style="229" customWidth="1"/>
    <col min="14" max="14" width="18" style="220" customWidth="1"/>
    <col min="15" max="15" width="15.42578125" style="56" bestFit="1" customWidth="1"/>
    <col min="16" max="16" width="16.140625" style="212" customWidth="1"/>
    <col min="17" max="16384" width="10.5703125" style="212"/>
  </cols>
  <sheetData>
    <row r="1" spans="1:14" s="207" customFormat="1" ht="23.25">
      <c r="A1" s="203" t="s">
        <v>0</v>
      </c>
      <c r="B1" s="204"/>
      <c r="C1" s="204"/>
      <c r="D1" s="205"/>
      <c r="E1" s="205"/>
      <c r="F1" s="205"/>
      <c r="G1" s="206"/>
      <c r="H1" s="205"/>
    </row>
    <row r="2" spans="1:14" ht="21.75" customHeight="1">
      <c r="A2" s="208" t="s">
        <v>104</v>
      </c>
      <c r="B2" s="204"/>
      <c r="C2" s="204"/>
      <c r="D2" s="209"/>
      <c r="E2" s="209"/>
      <c r="F2" s="209"/>
      <c r="G2" s="210"/>
      <c r="H2" s="209"/>
      <c r="I2" s="209"/>
      <c r="J2" s="211"/>
      <c r="K2" s="211"/>
      <c r="L2" s="209"/>
      <c r="M2" s="209"/>
      <c r="N2" s="211"/>
    </row>
    <row r="3" spans="1:14" ht="13.5" customHeight="1">
      <c r="A3" s="208"/>
      <c r="B3" s="204"/>
      <c r="C3" s="204"/>
      <c r="D3" s="209"/>
      <c r="E3" s="209"/>
      <c r="F3" s="209"/>
      <c r="G3" s="210"/>
      <c r="H3" s="209"/>
      <c r="I3" s="209"/>
      <c r="J3" s="211"/>
      <c r="K3" s="211"/>
      <c r="L3" s="209"/>
      <c r="M3" s="209"/>
      <c r="N3" s="211"/>
    </row>
    <row r="4" spans="1:14" ht="21" customHeight="1">
      <c r="D4" s="266" t="s">
        <v>3</v>
      </c>
      <c r="E4" s="266"/>
      <c r="F4" s="266"/>
      <c r="G4" s="266"/>
      <c r="H4" s="266"/>
      <c r="I4" s="266"/>
      <c r="J4" s="266"/>
      <c r="K4" s="266"/>
      <c r="L4" s="266"/>
      <c r="M4" s="266"/>
      <c r="N4" s="266"/>
    </row>
    <row r="5" spans="1:14" ht="21" customHeight="1">
      <c r="D5" s="214"/>
      <c r="E5" s="214"/>
      <c r="F5" s="214"/>
      <c r="G5" s="215"/>
      <c r="H5" s="214"/>
      <c r="I5" s="214"/>
      <c r="J5" s="214"/>
      <c r="K5" s="214"/>
      <c r="L5" s="216" t="s">
        <v>154</v>
      </c>
      <c r="M5" s="214"/>
      <c r="N5" s="214"/>
    </row>
    <row r="6" spans="1:14" ht="21" customHeight="1">
      <c r="A6" s="212" t="s">
        <v>74</v>
      </c>
      <c r="D6" s="214"/>
      <c r="E6" s="214"/>
      <c r="F6" s="216"/>
      <c r="G6" s="215"/>
      <c r="H6" s="267" t="s">
        <v>155</v>
      </c>
      <c r="I6" s="267"/>
      <c r="J6" s="267"/>
      <c r="K6" s="214"/>
      <c r="L6" s="217" t="s">
        <v>156</v>
      </c>
      <c r="M6" s="214"/>
      <c r="N6" s="214"/>
    </row>
    <row r="7" spans="1:14" ht="20.85" customHeight="1">
      <c r="D7" s="216" t="s">
        <v>110</v>
      </c>
      <c r="E7" s="216"/>
      <c r="F7" s="216"/>
      <c r="G7" s="218"/>
      <c r="H7" s="216"/>
      <c r="I7" s="216"/>
      <c r="J7" s="216"/>
      <c r="K7" s="216"/>
      <c r="L7" s="219" t="s">
        <v>113</v>
      </c>
      <c r="M7" s="216"/>
    </row>
    <row r="8" spans="1:14" ht="21" customHeight="1">
      <c r="D8" s="216" t="s">
        <v>118</v>
      </c>
      <c r="E8" s="216"/>
      <c r="F8" s="216" t="s">
        <v>119</v>
      </c>
      <c r="G8" s="218"/>
      <c r="H8" s="216" t="s">
        <v>121</v>
      </c>
      <c r="I8" s="216"/>
      <c r="J8" s="216" t="s">
        <v>112</v>
      </c>
      <c r="K8" s="216"/>
      <c r="L8" s="216" t="s">
        <v>125</v>
      </c>
      <c r="M8" s="216"/>
      <c r="N8" s="216" t="s">
        <v>116</v>
      </c>
    </row>
    <row r="9" spans="1:14" ht="21" customHeight="1">
      <c r="B9" s="195"/>
      <c r="C9" s="195"/>
      <c r="D9" s="216" t="s">
        <v>129</v>
      </c>
      <c r="E9" s="216"/>
      <c r="F9" s="216" t="s">
        <v>219</v>
      </c>
      <c r="G9" s="218"/>
      <c r="H9" s="216" t="s">
        <v>132</v>
      </c>
      <c r="I9" s="216"/>
      <c r="J9" s="216" t="s">
        <v>122</v>
      </c>
      <c r="K9" s="216"/>
      <c r="L9" s="216" t="s">
        <v>135</v>
      </c>
      <c r="M9" s="216"/>
      <c r="N9" s="216" t="s">
        <v>127</v>
      </c>
    </row>
    <row r="10" spans="1:14" ht="20.85" customHeight="1">
      <c r="D10" s="268" t="s">
        <v>8</v>
      </c>
      <c r="E10" s="268"/>
      <c r="F10" s="268"/>
      <c r="G10" s="268"/>
      <c r="H10" s="268"/>
      <c r="I10" s="268"/>
      <c r="J10" s="268"/>
      <c r="K10" s="268"/>
      <c r="L10" s="268"/>
      <c r="M10" s="268"/>
      <c r="N10" s="268"/>
    </row>
    <row r="11" spans="1:14" ht="21" customHeight="1">
      <c r="A11" s="222" t="s">
        <v>223</v>
      </c>
      <c r="D11" s="221"/>
      <c r="E11" s="221"/>
      <c r="F11" s="221"/>
      <c r="G11" s="223"/>
      <c r="H11" s="221"/>
      <c r="I11" s="221"/>
      <c r="J11" s="221"/>
      <c r="K11" s="221"/>
      <c r="L11" s="221"/>
      <c r="M11" s="221"/>
      <c r="N11" s="221"/>
    </row>
    <row r="12" spans="1:14" ht="21" customHeight="1">
      <c r="A12" s="222" t="s">
        <v>138</v>
      </c>
      <c r="B12" s="224"/>
      <c r="C12" s="224"/>
      <c r="D12" s="57">
        <v>817776</v>
      </c>
      <c r="E12" s="57"/>
      <c r="F12" s="57">
        <v>504943</v>
      </c>
      <c r="G12" s="69"/>
      <c r="H12" s="57">
        <v>101288</v>
      </c>
      <c r="I12" s="58"/>
      <c r="J12" s="57">
        <v>792470</v>
      </c>
      <c r="K12" s="58"/>
      <c r="L12" s="57">
        <v>459229</v>
      </c>
      <c r="M12" s="57"/>
      <c r="N12" s="74">
        <f>SUM(L12,J12,H12,F12,D12)</f>
        <v>2675706</v>
      </c>
    </row>
    <row r="13" spans="1:14" ht="23.25" customHeight="1">
      <c r="A13" s="222"/>
      <c r="B13" s="224"/>
      <c r="C13" s="224"/>
      <c r="D13" s="57"/>
      <c r="E13" s="57"/>
      <c r="F13" s="57"/>
      <c r="G13" s="69"/>
      <c r="H13" s="57"/>
      <c r="I13" s="58"/>
      <c r="J13" s="57"/>
      <c r="K13" s="58"/>
      <c r="L13" s="57"/>
      <c r="M13" s="57"/>
      <c r="N13" s="57"/>
    </row>
    <row r="14" spans="1:14" ht="23.25" hidden="1" customHeight="1">
      <c r="A14" s="197" t="s">
        <v>139</v>
      </c>
      <c r="B14" s="224"/>
      <c r="C14" s="224"/>
      <c r="D14" s="57"/>
      <c r="E14" s="57"/>
      <c r="F14" s="57"/>
      <c r="G14" s="69"/>
      <c r="H14" s="57"/>
      <c r="I14" s="58"/>
      <c r="J14" s="57"/>
      <c r="K14" s="58"/>
      <c r="L14" s="57"/>
      <c r="M14" s="57"/>
      <c r="N14" s="57"/>
    </row>
    <row r="15" spans="1:14" ht="23.25" hidden="1" customHeight="1">
      <c r="A15" s="198" t="s">
        <v>140</v>
      </c>
      <c r="B15" s="224"/>
      <c r="C15" s="224"/>
      <c r="D15" s="59"/>
      <c r="E15" s="60"/>
      <c r="F15" s="59"/>
      <c r="G15" s="96"/>
      <c r="H15" s="59"/>
      <c r="I15" s="61"/>
      <c r="J15" s="59"/>
      <c r="K15" s="61"/>
      <c r="L15" s="59"/>
      <c r="M15" s="60"/>
      <c r="N15" s="59"/>
    </row>
    <row r="16" spans="1:14" ht="23.25" hidden="1" customHeight="1">
      <c r="A16" s="183" t="s">
        <v>141</v>
      </c>
      <c r="B16" s="225">
        <v>8</v>
      </c>
      <c r="C16" s="224"/>
      <c r="D16" s="62"/>
      <c r="E16" s="63"/>
      <c r="F16" s="64"/>
      <c r="G16" s="70"/>
      <c r="H16" s="64"/>
      <c r="I16" s="61"/>
      <c r="J16" s="62"/>
      <c r="K16" s="61"/>
      <c r="L16" s="64"/>
      <c r="M16" s="60"/>
      <c r="N16" s="62"/>
    </row>
    <row r="17" spans="1:14" ht="23.25" hidden="1" customHeight="1">
      <c r="A17" s="197" t="s">
        <v>143</v>
      </c>
      <c r="B17" s="224"/>
      <c r="C17" s="224"/>
      <c r="D17" s="65"/>
      <c r="E17" s="60"/>
      <c r="F17" s="65"/>
      <c r="G17" s="96"/>
      <c r="H17" s="65"/>
      <c r="I17" s="61"/>
      <c r="J17" s="65"/>
      <c r="K17" s="61"/>
      <c r="L17" s="65"/>
      <c r="M17" s="60"/>
      <c r="N17" s="65"/>
    </row>
    <row r="18" spans="1:14" ht="23.25" hidden="1" customHeight="1">
      <c r="A18" s="222"/>
      <c r="B18" s="224"/>
      <c r="C18" s="224"/>
      <c r="D18" s="57"/>
      <c r="E18" s="57"/>
      <c r="F18" s="57"/>
      <c r="G18" s="69"/>
      <c r="H18" s="57"/>
      <c r="I18" s="58"/>
      <c r="J18" s="57"/>
      <c r="K18" s="58"/>
      <c r="L18" s="57"/>
      <c r="M18" s="57"/>
      <c r="N18" s="57"/>
    </row>
    <row r="19" spans="1:14" ht="21" customHeight="1">
      <c r="A19" s="222" t="s">
        <v>147</v>
      </c>
      <c r="B19" s="226"/>
      <c r="C19" s="226"/>
      <c r="D19" s="66"/>
      <c r="E19" s="67"/>
      <c r="F19" s="66"/>
      <c r="G19" s="97"/>
      <c r="H19" s="66"/>
      <c r="I19" s="67"/>
      <c r="J19" s="66"/>
      <c r="K19" s="67"/>
      <c r="L19" s="66"/>
      <c r="M19" s="68"/>
      <c r="N19" s="69"/>
    </row>
    <row r="20" spans="1:14" ht="21" customHeight="1">
      <c r="A20" s="212" t="s">
        <v>157</v>
      </c>
      <c r="B20" s="226"/>
      <c r="C20" s="226"/>
      <c r="D20" s="70">
        <v>0</v>
      </c>
      <c r="E20" s="67"/>
      <c r="F20" s="70">
        <v>0</v>
      </c>
      <c r="G20" s="98"/>
      <c r="H20" s="70">
        <v>0</v>
      </c>
      <c r="I20" s="67"/>
      <c r="J20" s="88">
        <f>'SI (6)'!I41</f>
        <v>37963</v>
      </c>
      <c r="K20" s="67"/>
      <c r="L20" s="70">
        <v>0</v>
      </c>
      <c r="M20" s="68"/>
      <c r="N20" s="76">
        <f>SUM(L20,J20,H20,F20,D20)</f>
        <v>37963</v>
      </c>
    </row>
    <row r="21" spans="1:14" ht="21" customHeight="1">
      <c r="A21" s="222" t="s">
        <v>158</v>
      </c>
      <c r="B21" s="226"/>
      <c r="C21" s="226"/>
      <c r="D21" s="75">
        <f>SUM(D20)</f>
        <v>0</v>
      </c>
      <c r="E21" s="71"/>
      <c r="F21" s="75">
        <f>SUM(F20)</f>
        <v>0</v>
      </c>
      <c r="G21" s="99"/>
      <c r="H21" s="75">
        <f>SUM(H20)</f>
        <v>0</v>
      </c>
      <c r="I21" s="57"/>
      <c r="J21" s="75">
        <f>SUM(J20)</f>
        <v>37963</v>
      </c>
      <c r="K21" s="57"/>
      <c r="L21" s="75">
        <f>SUM(L20)</f>
        <v>0</v>
      </c>
      <c r="M21" s="71"/>
      <c r="N21" s="75">
        <f>SUM(L21,J21,H21,F21,D21)</f>
        <v>37963</v>
      </c>
    </row>
    <row r="22" spans="1:14" ht="23.25" customHeight="1">
      <c r="A22" s="222"/>
      <c r="B22" s="226"/>
      <c r="C22" s="226"/>
      <c r="D22" s="71"/>
      <c r="E22" s="71"/>
      <c r="F22" s="71"/>
      <c r="G22" s="99"/>
      <c r="H22" s="71"/>
      <c r="I22" s="57"/>
      <c r="J22" s="71"/>
      <c r="K22" s="57"/>
      <c r="L22" s="71"/>
      <c r="M22" s="71"/>
      <c r="N22" s="71"/>
    </row>
    <row r="23" spans="1:14" ht="21" customHeight="1">
      <c r="A23" s="227" t="s">
        <v>151</v>
      </c>
      <c r="B23" s="226"/>
      <c r="C23" s="226"/>
      <c r="D23" s="70">
        <v>0</v>
      </c>
      <c r="E23" s="68"/>
      <c r="F23" s="70">
        <v>0</v>
      </c>
      <c r="G23" s="97"/>
      <c r="H23" s="70">
        <v>0</v>
      </c>
      <c r="I23" s="67"/>
      <c r="J23" s="72">
        <v>11643</v>
      </c>
      <c r="K23" s="73"/>
      <c r="L23" s="67">
        <v>-11643</v>
      </c>
      <c r="M23" s="68"/>
      <c r="N23" s="76">
        <f>SUM(L23,J23,H23,F23,D23)</f>
        <v>0</v>
      </c>
    </row>
    <row r="24" spans="1:14" ht="21" customHeight="1" thickBot="1">
      <c r="A24" s="222" t="s">
        <v>224</v>
      </c>
      <c r="B24" s="228"/>
      <c r="C24" s="228"/>
      <c r="D24" s="243">
        <f>SUM(D23,D21,D12)</f>
        <v>817776</v>
      </c>
      <c r="E24" s="57"/>
      <c r="F24" s="243">
        <f>SUM(F23,F21,F12)</f>
        <v>504943</v>
      </c>
      <c r="G24" s="69"/>
      <c r="H24" s="243">
        <f>SUM(H23,H21,H12)</f>
        <v>101288</v>
      </c>
      <c r="I24" s="57"/>
      <c r="J24" s="243">
        <f>SUM(J23,J21,J12)</f>
        <v>842076</v>
      </c>
      <c r="K24" s="57"/>
      <c r="L24" s="243">
        <f>SUM(L23,L21,L12)</f>
        <v>447586</v>
      </c>
      <c r="M24" s="57"/>
      <c r="N24" s="243">
        <f>SUM(N23,N21,N12)</f>
        <v>2713669</v>
      </c>
    </row>
    <row r="25" spans="1:14" ht="27" customHeight="1" thickTop="1">
      <c r="D25" s="67"/>
      <c r="E25" s="67"/>
      <c r="F25" s="67"/>
      <c r="G25" s="98"/>
      <c r="H25" s="67"/>
      <c r="I25" s="67"/>
      <c r="J25" s="73"/>
      <c r="K25" s="73"/>
      <c r="L25" s="67"/>
      <c r="M25" s="67"/>
      <c r="N25" s="73"/>
    </row>
    <row r="26" spans="1:14" s="207" customFormat="1" ht="23.25"/>
    <row r="28" spans="1:14" ht="13.5" customHeight="1"/>
    <row r="29" spans="1:14" ht="21" customHeight="1"/>
    <row r="30" spans="1:14" ht="21" customHeight="1"/>
    <row r="31" spans="1:14" ht="21" customHeight="1"/>
    <row r="32" spans="1:14" ht="20.85" customHeight="1"/>
    <row r="33" spans="7:16" ht="21" customHeight="1"/>
    <row r="34" spans="7:16" ht="21" customHeight="1"/>
    <row r="35" spans="7:16" ht="20.85" customHeight="1"/>
    <row r="36" spans="7:16" ht="21" customHeight="1"/>
    <row r="37" spans="7:16" ht="21" customHeight="1"/>
    <row r="38" spans="7:16" ht="20.25" customHeight="1"/>
    <row r="39" spans="7:16" ht="21" customHeight="1"/>
    <row r="40" spans="7:16" ht="21" customHeight="1"/>
    <row r="41" spans="7:16" ht="21" customHeight="1"/>
    <row r="42" spans="7:16" ht="21" customHeight="1"/>
    <row r="43" spans="7:16" ht="21" customHeight="1"/>
    <row r="44" spans="7:16" ht="21" customHeight="1"/>
    <row r="45" spans="7:16" ht="21" customHeight="1">
      <c r="P45" s="212">
        <f>'SCE (9-10)   (2)'!P25-'SFP 3-4'!H82</f>
        <v>0</v>
      </c>
    </row>
    <row r="46" spans="7:16" ht="21.75" customHeight="1">
      <c r="G46" s="230"/>
    </row>
  </sheetData>
  <sheetProtection formatCells="0" formatColumns="0" formatRows="0" insertColumns="0" insertRows="0" insertHyperlinks="0" deleteColumns="0" deleteRows="0" sort="0" autoFilter="0" pivotTables="0"/>
  <mergeCells count="3">
    <mergeCell ref="D4:N4"/>
    <mergeCell ref="H6:J6"/>
    <mergeCell ref="D10:N10"/>
  </mergeCells>
  <pageMargins left="0.7" right="0.7" top="0.48" bottom="0.5" header="0.5" footer="0.5"/>
  <pageSetup paperSize="9" scale="81" firstPageNumber="9" fitToHeight="0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25" max="13" man="1"/>
  </rowBreaks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72612-F861-4EB6-92CC-4497CD2C1AE2}">
  <sheetPr>
    <tabColor rgb="FF92D050"/>
  </sheetPr>
  <dimension ref="A1:Q26"/>
  <sheetViews>
    <sheetView view="pageBreakPreview" topLeftCell="A5" zoomScale="115" zoomScaleNormal="100" zoomScaleSheetLayoutView="115" workbookViewId="0">
      <selection activeCell="D23" sqref="D23"/>
    </sheetView>
  </sheetViews>
  <sheetFormatPr defaultColWidth="10.5703125" defaultRowHeight="21.75" customHeight="1"/>
  <cols>
    <col min="1" max="1" width="48.140625" style="212" customWidth="1"/>
    <col min="2" max="2" width="10.140625" style="213" customWidth="1"/>
    <col min="3" max="3" width="3" style="213" customWidth="1"/>
    <col min="4" max="4" width="16.85546875" style="229" customWidth="1"/>
    <col min="5" max="5" width="3" style="229" customWidth="1"/>
    <col min="6" max="6" width="16.85546875" style="229" customWidth="1"/>
    <col min="7" max="7" width="3.7109375" style="229" customWidth="1"/>
    <col min="8" max="8" width="16.85546875" style="229" customWidth="1"/>
    <col min="9" max="9" width="3.7109375" style="229" customWidth="1"/>
    <col min="10" max="10" width="16.85546875" style="229" customWidth="1"/>
    <col min="11" max="11" width="4.140625" style="229" customWidth="1"/>
    <col min="12" max="12" width="16.85546875" style="220" customWidth="1"/>
    <col min="13" max="13" width="4.42578125" style="220" customWidth="1"/>
    <col min="14" max="14" width="16.85546875" style="229" customWidth="1"/>
    <col min="15" max="15" width="4" style="229" customWidth="1"/>
    <col min="16" max="16" width="18" style="220" customWidth="1"/>
    <col min="17" max="17" width="15.42578125" style="56" bestFit="1" customWidth="1"/>
    <col min="18" max="18" width="16.140625" style="212" customWidth="1"/>
    <col min="19" max="16384" width="10.5703125" style="212"/>
  </cols>
  <sheetData>
    <row r="1" spans="1:16" s="207" customFormat="1" ht="23.25">
      <c r="A1" s="203" t="s">
        <v>0</v>
      </c>
      <c r="B1" s="204"/>
      <c r="C1" s="204"/>
      <c r="D1" s="205"/>
      <c r="E1" s="205"/>
      <c r="F1" s="205"/>
      <c r="G1" s="205"/>
      <c r="H1" s="205"/>
      <c r="I1" s="205"/>
      <c r="J1" s="205"/>
    </row>
    <row r="2" spans="1:16" ht="21.75" customHeight="1">
      <c r="A2" s="208" t="s">
        <v>104</v>
      </c>
      <c r="B2" s="204"/>
      <c r="C2" s="204"/>
      <c r="D2" s="209"/>
      <c r="E2" s="209"/>
      <c r="F2" s="209"/>
      <c r="G2" s="209"/>
      <c r="H2" s="209"/>
      <c r="I2" s="209"/>
      <c r="J2" s="209"/>
      <c r="K2" s="209"/>
      <c r="L2" s="211"/>
      <c r="M2" s="211"/>
      <c r="N2" s="209"/>
      <c r="O2" s="209"/>
      <c r="P2" s="211"/>
    </row>
    <row r="3" spans="1:16" ht="13.5" customHeight="1">
      <c r="A3" s="208"/>
      <c r="B3" s="204"/>
      <c r="C3" s="204"/>
      <c r="D3" s="209"/>
      <c r="E3" s="209"/>
      <c r="F3" s="209"/>
      <c r="G3" s="209"/>
      <c r="H3" s="209"/>
      <c r="I3" s="209"/>
      <c r="J3" s="209"/>
      <c r="K3" s="209"/>
      <c r="L3" s="211"/>
      <c r="M3" s="211"/>
      <c r="N3" s="209"/>
      <c r="O3" s="209"/>
      <c r="P3" s="211"/>
    </row>
    <row r="4" spans="1:16" ht="21" customHeight="1">
      <c r="D4" s="266" t="s">
        <v>3</v>
      </c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</row>
    <row r="5" spans="1:16" ht="21" customHeight="1"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6" t="s">
        <v>154</v>
      </c>
      <c r="O5" s="214"/>
      <c r="P5" s="214"/>
    </row>
    <row r="6" spans="1:16" ht="21" customHeight="1">
      <c r="A6" s="212" t="s">
        <v>74</v>
      </c>
      <c r="D6" s="214"/>
      <c r="E6" s="214"/>
      <c r="F6" s="216"/>
      <c r="G6" s="216"/>
      <c r="H6" s="216"/>
      <c r="I6" s="214"/>
      <c r="J6" s="267" t="s">
        <v>155</v>
      </c>
      <c r="K6" s="267"/>
      <c r="L6" s="267"/>
      <c r="M6" s="214"/>
      <c r="N6" s="217" t="s">
        <v>156</v>
      </c>
      <c r="O6" s="214"/>
      <c r="P6" s="214"/>
    </row>
    <row r="7" spans="1:16" ht="20.85" customHeight="1">
      <c r="D7" s="216" t="s">
        <v>110</v>
      </c>
      <c r="E7" s="216"/>
      <c r="F7" s="216"/>
      <c r="G7" s="216"/>
      <c r="H7" s="216"/>
      <c r="I7" s="216"/>
      <c r="J7" s="216"/>
      <c r="K7" s="216"/>
      <c r="L7" s="216"/>
      <c r="M7" s="216"/>
      <c r="N7" s="219" t="s">
        <v>113</v>
      </c>
      <c r="O7" s="216"/>
    </row>
    <row r="8" spans="1:16" ht="21" customHeight="1">
      <c r="D8" s="216" t="s">
        <v>118</v>
      </c>
      <c r="E8" s="216"/>
      <c r="F8" s="216" t="s">
        <v>119</v>
      </c>
      <c r="G8" s="216"/>
      <c r="H8" s="216" t="s">
        <v>250</v>
      </c>
      <c r="I8" s="216"/>
      <c r="J8" s="216" t="s">
        <v>121</v>
      </c>
      <c r="K8" s="216"/>
      <c r="L8" s="216" t="s">
        <v>112</v>
      </c>
      <c r="M8" s="216"/>
      <c r="N8" s="216" t="s">
        <v>125</v>
      </c>
      <c r="O8" s="216"/>
      <c r="P8" s="216" t="s">
        <v>116</v>
      </c>
    </row>
    <row r="9" spans="1:16" ht="21" customHeight="1">
      <c r="B9" s="195" t="s">
        <v>6</v>
      </c>
      <c r="C9" s="195"/>
      <c r="D9" s="216" t="s">
        <v>129</v>
      </c>
      <c r="E9" s="216"/>
      <c r="F9" s="216" t="s">
        <v>219</v>
      </c>
      <c r="G9" s="216"/>
      <c r="H9" s="216" t="s">
        <v>258</v>
      </c>
      <c r="I9" s="216"/>
      <c r="J9" s="216" t="s">
        <v>132</v>
      </c>
      <c r="K9" s="216"/>
      <c r="L9" s="216" t="s">
        <v>122</v>
      </c>
      <c r="M9" s="216"/>
      <c r="N9" s="216" t="s">
        <v>135</v>
      </c>
      <c r="O9" s="216"/>
      <c r="P9" s="216" t="s">
        <v>127</v>
      </c>
    </row>
    <row r="10" spans="1:16" ht="20.85" customHeight="1">
      <c r="D10" s="268" t="s">
        <v>8</v>
      </c>
      <c r="E10" s="268"/>
      <c r="F10" s="268"/>
      <c r="G10" s="268"/>
      <c r="H10" s="268"/>
      <c r="I10" s="268"/>
      <c r="J10" s="268"/>
      <c r="K10" s="268"/>
      <c r="L10" s="268"/>
      <c r="M10" s="268"/>
      <c r="N10" s="268"/>
      <c r="O10" s="268"/>
      <c r="P10" s="268"/>
    </row>
    <row r="11" spans="1:16" ht="21" customHeight="1">
      <c r="A11" s="222" t="s">
        <v>226</v>
      </c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</row>
    <row r="12" spans="1:16" ht="21" customHeight="1">
      <c r="A12" s="222" t="s">
        <v>152</v>
      </c>
      <c r="B12" s="224"/>
      <c r="C12" s="224"/>
      <c r="D12" s="57">
        <v>817776</v>
      </c>
      <c r="E12" s="57"/>
      <c r="F12" s="57">
        <v>504943</v>
      </c>
      <c r="G12" s="57"/>
      <c r="H12" s="57">
        <v>0</v>
      </c>
      <c r="I12" s="57"/>
      <c r="J12" s="57">
        <v>102222</v>
      </c>
      <c r="K12" s="58"/>
      <c r="L12" s="57">
        <v>847182</v>
      </c>
      <c r="M12" s="58"/>
      <c r="N12" s="57">
        <v>551123</v>
      </c>
      <c r="O12" s="57"/>
      <c r="P12" s="74">
        <f>SUM(N12,L12,J12,F12,D12,H12)</f>
        <v>2823246</v>
      </c>
    </row>
    <row r="13" spans="1:16" ht="20.25" customHeight="1">
      <c r="A13" s="222"/>
      <c r="B13" s="224"/>
      <c r="C13" s="224"/>
      <c r="D13" s="57"/>
      <c r="E13" s="57"/>
      <c r="F13" s="57"/>
      <c r="G13" s="57"/>
      <c r="H13" s="57"/>
      <c r="I13" s="57"/>
      <c r="J13" s="57"/>
      <c r="K13" s="58"/>
      <c r="L13" s="57"/>
      <c r="M13" s="58"/>
      <c r="N13" s="57"/>
      <c r="O13" s="57"/>
      <c r="P13" s="57"/>
    </row>
    <row r="14" spans="1:16" ht="20.25" customHeight="1">
      <c r="A14" s="254" t="s">
        <v>139</v>
      </c>
      <c r="B14" s="224"/>
      <c r="C14" s="224"/>
      <c r="D14" s="57"/>
      <c r="E14" s="57"/>
      <c r="F14" s="57"/>
      <c r="G14" s="57"/>
      <c r="H14" s="57"/>
      <c r="I14" s="57"/>
      <c r="J14" s="57"/>
      <c r="K14" s="58"/>
      <c r="L14" s="57"/>
      <c r="M14" s="58"/>
      <c r="N14" s="57"/>
      <c r="O14" s="57"/>
      <c r="P14" s="57"/>
    </row>
    <row r="15" spans="1:16" ht="20.25" customHeight="1">
      <c r="A15" s="244" t="s">
        <v>263</v>
      </c>
      <c r="B15" s="224"/>
      <c r="C15" s="224"/>
      <c r="D15" s="57"/>
      <c r="E15" s="57"/>
      <c r="F15" s="57"/>
      <c r="G15" s="57"/>
      <c r="H15" s="57"/>
      <c r="I15" s="57"/>
      <c r="J15" s="57"/>
      <c r="K15" s="58"/>
      <c r="L15" s="57"/>
      <c r="M15" s="58"/>
      <c r="N15" s="57"/>
      <c r="O15" s="57"/>
      <c r="P15" s="57"/>
    </row>
    <row r="16" spans="1:16" ht="20.25" customHeight="1">
      <c r="A16" s="212" t="s">
        <v>257</v>
      </c>
      <c r="B16" s="225">
        <v>6</v>
      </c>
      <c r="C16" s="224"/>
      <c r="D16" s="70">
        <v>0</v>
      </c>
      <c r="E16" s="67"/>
      <c r="F16" s="70">
        <v>0</v>
      </c>
      <c r="G16" s="70"/>
      <c r="H16" s="70">
        <v>4545</v>
      </c>
      <c r="I16" s="67"/>
      <c r="J16" s="70">
        <v>0</v>
      </c>
      <c r="K16" s="67"/>
      <c r="L16" s="88">
        <v>0</v>
      </c>
      <c r="M16" s="67"/>
      <c r="N16" s="70">
        <v>0</v>
      </c>
      <c r="O16" s="68"/>
      <c r="P16" s="76">
        <f>SUM(N16,L16,J16,F16,D16,H16)</f>
        <v>4545</v>
      </c>
    </row>
    <row r="17" spans="1:16" ht="20.25" customHeight="1">
      <c r="A17" s="256" t="s">
        <v>264</v>
      </c>
      <c r="B17" s="224"/>
      <c r="C17" s="224"/>
      <c r="D17" s="75">
        <f>SUM(D16)</f>
        <v>0</v>
      </c>
      <c r="E17" s="71"/>
      <c r="F17" s="75">
        <f>SUM(F16)</f>
        <v>0</v>
      </c>
      <c r="G17" s="130"/>
      <c r="H17" s="75">
        <f>SUM(H16)</f>
        <v>4545</v>
      </c>
      <c r="I17" s="71"/>
      <c r="J17" s="75">
        <f>SUM(J16)</f>
        <v>0</v>
      </c>
      <c r="K17" s="57"/>
      <c r="L17" s="75">
        <f>SUM(L16)</f>
        <v>0</v>
      </c>
      <c r="M17" s="57"/>
      <c r="N17" s="75">
        <f>SUM(N16)</f>
        <v>0</v>
      </c>
      <c r="O17" s="71"/>
      <c r="P17" s="75">
        <f>SUM(P16)</f>
        <v>4545</v>
      </c>
    </row>
    <row r="18" spans="1:16" ht="20.25" customHeight="1">
      <c r="A18" s="222"/>
      <c r="B18" s="224"/>
      <c r="C18" s="224"/>
      <c r="D18" s="57"/>
      <c r="E18" s="57"/>
      <c r="F18" s="57"/>
      <c r="G18" s="57"/>
      <c r="H18" s="57"/>
      <c r="I18" s="57"/>
      <c r="J18" s="57"/>
      <c r="K18" s="58"/>
      <c r="L18" s="57"/>
      <c r="M18" s="58"/>
      <c r="N18" s="57"/>
      <c r="O18" s="57"/>
      <c r="P18" s="57"/>
    </row>
    <row r="19" spans="1:16" ht="21" customHeight="1">
      <c r="A19" s="222" t="s">
        <v>147</v>
      </c>
      <c r="B19" s="226"/>
      <c r="C19" s="226"/>
      <c r="D19" s="66"/>
      <c r="E19" s="67"/>
      <c r="F19" s="66"/>
      <c r="G19" s="66"/>
      <c r="H19" s="66"/>
      <c r="I19" s="68"/>
      <c r="J19" s="66"/>
      <c r="K19" s="67"/>
      <c r="L19" s="66"/>
      <c r="M19" s="67"/>
      <c r="N19" s="66"/>
      <c r="O19" s="68"/>
      <c r="P19" s="69"/>
    </row>
    <row r="20" spans="1:16" ht="21" customHeight="1">
      <c r="A20" s="212" t="s">
        <v>157</v>
      </c>
      <c r="B20" s="226"/>
      <c r="C20" s="226"/>
      <c r="D20" s="70">
        <v>0</v>
      </c>
      <c r="E20" s="67"/>
      <c r="F20" s="70">
        <v>0</v>
      </c>
      <c r="G20" s="70"/>
      <c r="H20" s="70">
        <v>0</v>
      </c>
      <c r="I20" s="67"/>
      <c r="J20" s="70">
        <v>0</v>
      </c>
      <c r="K20" s="67"/>
      <c r="L20" s="88">
        <f>'SI (6)'!G41</f>
        <v>45559</v>
      </c>
      <c r="M20" s="67"/>
      <c r="N20" s="70">
        <v>0</v>
      </c>
      <c r="O20" s="68"/>
      <c r="P20" s="76">
        <f>SUM(N20,L20,J20,F20,D20,H20)</f>
        <v>45559</v>
      </c>
    </row>
    <row r="21" spans="1:16" ht="21" customHeight="1">
      <c r="A21" s="222" t="s">
        <v>158</v>
      </c>
      <c r="B21" s="226"/>
      <c r="C21" s="226"/>
      <c r="D21" s="75">
        <f>SUM(D20)</f>
        <v>0</v>
      </c>
      <c r="E21" s="71"/>
      <c r="F21" s="75">
        <f>SUM(F20)</f>
        <v>0</v>
      </c>
      <c r="G21" s="130"/>
      <c r="H21" s="75">
        <f>SUM(H20)</f>
        <v>0</v>
      </c>
      <c r="I21" s="71"/>
      <c r="J21" s="75">
        <f>SUM(J20)</f>
        <v>0</v>
      </c>
      <c r="K21" s="57"/>
      <c r="L21" s="75">
        <f>SUM(L20)</f>
        <v>45559</v>
      </c>
      <c r="M21" s="57"/>
      <c r="N21" s="75">
        <f>SUM(N20)</f>
        <v>0</v>
      </c>
      <c r="O21" s="71"/>
      <c r="P21" s="75">
        <f>SUM(D21:N21)</f>
        <v>45559</v>
      </c>
    </row>
    <row r="22" spans="1:16" ht="21" customHeight="1">
      <c r="A22" s="222"/>
      <c r="B22" s="226"/>
      <c r="C22" s="226"/>
      <c r="D22" s="71"/>
      <c r="E22" s="71"/>
      <c r="F22" s="71"/>
      <c r="G22" s="71"/>
      <c r="H22" s="71"/>
      <c r="I22" s="71"/>
      <c r="J22" s="71"/>
      <c r="K22" s="57"/>
      <c r="L22" s="71"/>
      <c r="M22" s="57"/>
      <c r="N22" s="71"/>
      <c r="O22" s="71"/>
      <c r="P22" s="71"/>
    </row>
    <row r="23" spans="1:16" ht="21" customHeight="1">
      <c r="A23" s="227" t="s">
        <v>213</v>
      </c>
      <c r="B23" s="226"/>
      <c r="C23" s="226"/>
      <c r="D23" s="62">
        <v>0</v>
      </c>
      <c r="E23" s="68"/>
      <c r="F23" s="70">
        <v>0</v>
      </c>
      <c r="G23" s="70"/>
      <c r="H23" s="70">
        <v>0</v>
      </c>
      <c r="I23" s="68"/>
      <c r="J23" s="70">
        <v>3633</v>
      </c>
      <c r="K23" s="67"/>
      <c r="L23" s="72">
        <v>-3633</v>
      </c>
      <c r="M23" s="73"/>
      <c r="N23" s="67">
        <v>0</v>
      </c>
      <c r="O23" s="68"/>
      <c r="P23" s="77">
        <f>SUM(N23,L23,J23,F23,D23,H23)</f>
        <v>0</v>
      </c>
    </row>
    <row r="24" spans="1:16" ht="21" customHeight="1">
      <c r="A24" s="227" t="s">
        <v>151</v>
      </c>
      <c r="B24" s="226"/>
      <c r="C24" s="226"/>
      <c r="D24" s="62">
        <v>0</v>
      </c>
      <c r="E24" s="68"/>
      <c r="F24" s="70">
        <v>0</v>
      </c>
      <c r="G24" s="70"/>
      <c r="H24" s="70">
        <v>0</v>
      </c>
      <c r="I24" s="68"/>
      <c r="J24" s="70">
        <v>0</v>
      </c>
      <c r="K24" s="67"/>
      <c r="L24" s="72">
        <v>20697</v>
      </c>
      <c r="M24" s="73"/>
      <c r="N24" s="67">
        <v>-20697</v>
      </c>
      <c r="O24" s="68"/>
      <c r="P24" s="76">
        <f>SUM(N24,L24,J24,F24,D24,H24)</f>
        <v>0</v>
      </c>
    </row>
    <row r="25" spans="1:16" ht="21" customHeight="1" thickBot="1">
      <c r="A25" s="222" t="s">
        <v>225</v>
      </c>
      <c r="B25" s="228"/>
      <c r="C25" s="228"/>
      <c r="D25" s="243">
        <f>SUM(D24,D21,D12,D23,D17)</f>
        <v>817776</v>
      </c>
      <c r="E25" s="57"/>
      <c r="F25" s="243">
        <f>SUM(F24,F21,F12,F23,F17)</f>
        <v>504943</v>
      </c>
      <c r="G25" s="130"/>
      <c r="H25" s="243">
        <f>SUM(H24,H21,H12,H23,H17)</f>
        <v>4545</v>
      </c>
      <c r="I25" s="57"/>
      <c r="J25" s="243">
        <f>SUM(J24,J21,J12,J23,J17)</f>
        <v>105855</v>
      </c>
      <c r="K25" s="57"/>
      <c r="L25" s="243">
        <f>SUM(L24,L21,L12,L23,L17)</f>
        <v>909805</v>
      </c>
      <c r="M25" s="57"/>
      <c r="N25" s="243">
        <f>SUM(N24,N21,N12,N23,N17)</f>
        <v>530426</v>
      </c>
      <c r="O25" s="57"/>
      <c r="P25" s="243">
        <f>SUM(P24,P21,P12,P23,P17)</f>
        <v>2873350</v>
      </c>
    </row>
    <row r="26" spans="1:16" ht="21.75" customHeight="1" thickTop="1"/>
  </sheetData>
  <sheetProtection formatCells="0" formatColumns="0" formatRows="0" insertColumns="0" insertRows="0" insertHyperlinks="0" deleteColumns="0" deleteRows="0" sort="0" autoFilter="0" pivotTables="0"/>
  <mergeCells count="3">
    <mergeCell ref="D10:P10"/>
    <mergeCell ref="D4:P4"/>
    <mergeCell ref="J6:L6"/>
  </mergeCells>
  <pageMargins left="0.7" right="0.7" top="0.48" bottom="0.5" header="0.5" footer="0.5"/>
  <pageSetup paperSize="9" scale="73" firstPageNumber="10" fitToHeight="0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C40DE-F606-40F4-9490-E91F54245ABC}">
  <sheetPr>
    <tabColor rgb="FFFFFF00"/>
  </sheetPr>
  <dimension ref="A1:J100"/>
  <sheetViews>
    <sheetView view="pageBreakPreview" zoomScale="10" zoomScaleNormal="115" zoomScaleSheetLayoutView="10" workbookViewId="0">
      <selection activeCell="AK139" sqref="AK139"/>
    </sheetView>
  </sheetViews>
  <sheetFormatPr defaultColWidth="9.140625" defaultRowHeight="23.25" customHeight="1"/>
  <cols>
    <col min="1" max="1" width="59.7109375" style="138" bestFit="1" customWidth="1"/>
    <col min="2" max="2" width="15.140625" style="80" customWidth="1"/>
    <col min="3" max="3" width="1.140625" style="80" customWidth="1"/>
    <col min="4" max="4" width="15.140625" style="80" customWidth="1"/>
    <col min="5" max="5" width="1.140625" style="80" customWidth="1"/>
    <col min="6" max="6" width="15.140625" style="16" customWidth="1"/>
    <col min="7" max="7" width="1.140625" style="80" customWidth="1"/>
    <col min="8" max="8" width="15.140625" style="1" customWidth="1"/>
    <col min="9" max="9" width="1.140625" style="141" customWidth="1"/>
    <col min="10" max="10" width="10.85546875" style="141" bestFit="1" customWidth="1"/>
    <col min="11" max="16384" width="9.140625" style="141"/>
  </cols>
  <sheetData>
    <row r="1" spans="1:10" s="136" customFormat="1">
      <c r="A1" s="132" t="s">
        <v>0</v>
      </c>
      <c r="B1" s="133"/>
      <c r="C1" s="134"/>
      <c r="D1" s="133"/>
      <c r="E1" s="135"/>
      <c r="F1" s="245"/>
      <c r="G1" s="135"/>
      <c r="H1" s="135"/>
      <c r="I1" s="135"/>
    </row>
    <row r="2" spans="1:10" s="136" customFormat="1" ht="23.25" customHeight="1">
      <c r="A2" s="137" t="s">
        <v>159</v>
      </c>
      <c r="B2" s="78"/>
      <c r="C2" s="78"/>
      <c r="D2" s="78"/>
      <c r="E2" s="78"/>
      <c r="F2" s="246"/>
      <c r="G2" s="78"/>
      <c r="H2" s="78"/>
    </row>
    <row r="3" spans="1:10" ht="9" customHeight="1">
      <c r="B3" s="78"/>
      <c r="C3" s="78"/>
      <c r="D3" s="78"/>
      <c r="E3" s="78"/>
      <c r="F3" s="246"/>
      <c r="G3" s="78"/>
      <c r="H3" s="78"/>
    </row>
    <row r="4" spans="1:10" ht="23.25" customHeight="1">
      <c r="A4" s="138" t="s">
        <v>74</v>
      </c>
      <c r="B4" s="271" t="s">
        <v>2</v>
      </c>
      <c r="C4" s="271"/>
      <c r="D4" s="271"/>
      <c r="E4" s="33"/>
      <c r="F4" s="260" t="s">
        <v>3</v>
      </c>
      <c r="G4" s="260"/>
      <c r="H4" s="260"/>
    </row>
    <row r="5" spans="1:10" ht="23.25" customHeight="1">
      <c r="B5" s="269" t="s">
        <v>222</v>
      </c>
      <c r="C5" s="262"/>
      <c r="D5" s="262"/>
      <c r="E5" s="140"/>
      <c r="F5" s="269" t="s">
        <v>222</v>
      </c>
      <c r="G5" s="262"/>
      <c r="H5" s="262"/>
    </row>
    <row r="6" spans="1:10" ht="23.25" customHeight="1">
      <c r="B6" s="269" t="s">
        <v>221</v>
      </c>
      <c r="C6" s="262"/>
      <c r="D6" s="262"/>
      <c r="E6" s="140"/>
      <c r="F6" s="269" t="s">
        <v>221</v>
      </c>
      <c r="G6" s="262"/>
      <c r="H6" s="262"/>
    </row>
    <row r="7" spans="1:10" ht="23.25" customHeight="1">
      <c r="B7" s="149">
        <v>2568</v>
      </c>
      <c r="C7" s="150"/>
      <c r="D7" s="149">
        <v>2567</v>
      </c>
      <c r="E7" s="150"/>
      <c r="F7" s="247">
        <v>2568</v>
      </c>
      <c r="G7" s="150"/>
      <c r="H7" s="149">
        <v>2567</v>
      </c>
    </row>
    <row r="8" spans="1:10" ht="23.25" customHeight="1">
      <c r="B8" s="270" t="s">
        <v>8</v>
      </c>
      <c r="C8" s="270"/>
      <c r="D8" s="270"/>
      <c r="E8" s="270"/>
      <c r="F8" s="270"/>
      <c r="G8" s="270"/>
      <c r="H8" s="270"/>
    </row>
    <row r="9" spans="1:10" ht="23.25" customHeight="1">
      <c r="A9" s="231" t="s">
        <v>160</v>
      </c>
      <c r="B9" s="79"/>
      <c r="C9" s="79"/>
      <c r="D9" s="79"/>
      <c r="E9" s="79"/>
      <c r="F9" s="248"/>
      <c r="G9" s="79"/>
      <c r="H9" s="79"/>
    </row>
    <row r="10" spans="1:10" ht="23.25" customHeight="1">
      <c r="A10" s="232" t="s">
        <v>91</v>
      </c>
      <c r="B10" s="84">
        <f>'SI (6)'!C43</f>
        <v>-155190</v>
      </c>
      <c r="C10" s="15"/>
      <c r="D10" s="84">
        <f>'SI (6)'!E43</f>
        <v>-210221</v>
      </c>
      <c r="E10" s="15"/>
      <c r="F10" s="84">
        <f>'SI (6)'!G43</f>
        <v>45559</v>
      </c>
      <c r="G10" s="15"/>
      <c r="H10" s="84">
        <f>'SI (6)'!I43</f>
        <v>37963</v>
      </c>
      <c r="J10" s="154"/>
    </row>
    <row r="11" spans="1:10" ht="23.25" customHeight="1">
      <c r="A11" s="233" t="s">
        <v>161</v>
      </c>
      <c r="B11" s="15"/>
      <c r="C11" s="15"/>
      <c r="D11" s="15"/>
      <c r="E11" s="15"/>
      <c r="F11" s="15"/>
      <c r="G11" s="15"/>
      <c r="H11" s="15"/>
      <c r="J11" s="154"/>
    </row>
    <row r="12" spans="1:10" ht="23.25" customHeight="1">
      <c r="A12" s="232" t="s">
        <v>162</v>
      </c>
      <c r="B12" s="15">
        <f>-'SI (6)'!C28</f>
        <v>16869</v>
      </c>
      <c r="C12" s="15"/>
      <c r="D12" s="15">
        <v>2556</v>
      </c>
      <c r="E12" s="15"/>
      <c r="F12" s="15">
        <f>-'SI (6)'!G28</f>
        <v>13374</v>
      </c>
      <c r="G12" s="15"/>
      <c r="H12" s="15">
        <v>-1892</v>
      </c>
      <c r="J12" s="154"/>
    </row>
    <row r="13" spans="1:10" ht="23.25" customHeight="1">
      <c r="A13" s="232" t="s">
        <v>88</v>
      </c>
      <c r="B13" s="15">
        <f>-'SI (6)'!C25</f>
        <v>151208</v>
      </c>
      <c r="C13" s="15"/>
      <c r="D13" s="15">
        <v>181998</v>
      </c>
      <c r="E13" s="15"/>
      <c r="F13" s="15">
        <f>-'SI (6)'!G25</f>
        <v>135163</v>
      </c>
      <c r="G13" s="15"/>
      <c r="H13" s="15">
        <v>133088</v>
      </c>
      <c r="J13" s="154"/>
    </row>
    <row r="14" spans="1:10" s="235" customFormat="1" ht="23.25" customHeight="1">
      <c r="A14" s="234" t="s">
        <v>163</v>
      </c>
      <c r="B14" s="15">
        <v>227045</v>
      </c>
      <c r="C14" s="15"/>
      <c r="D14" s="15">
        <v>222166</v>
      </c>
      <c r="E14" s="15"/>
      <c r="F14" s="15">
        <v>64251</v>
      </c>
      <c r="G14" s="15"/>
      <c r="H14" s="15">
        <v>58897</v>
      </c>
      <c r="J14" s="154"/>
    </row>
    <row r="15" spans="1:10" s="235" customFormat="1" ht="23.25" customHeight="1">
      <c r="A15" s="234" t="s">
        <v>164</v>
      </c>
      <c r="B15" s="15">
        <v>8610</v>
      </c>
      <c r="C15" s="15"/>
      <c r="D15" s="15">
        <v>7817</v>
      </c>
      <c r="E15" s="15"/>
      <c r="F15" s="15">
        <v>0</v>
      </c>
      <c r="G15" s="15"/>
      <c r="H15" s="15">
        <v>0</v>
      </c>
      <c r="J15" s="154"/>
    </row>
    <row r="16" spans="1:10" s="235" customFormat="1" ht="23.25" customHeight="1">
      <c r="A16" s="234" t="s">
        <v>165</v>
      </c>
      <c r="B16" s="15">
        <v>4777</v>
      </c>
      <c r="C16" s="15"/>
      <c r="D16" s="15">
        <v>4791</v>
      </c>
      <c r="E16" s="15"/>
      <c r="F16" s="15">
        <v>124</v>
      </c>
      <c r="G16" s="15"/>
      <c r="H16" s="15">
        <v>136</v>
      </c>
      <c r="J16" s="154"/>
    </row>
    <row r="17" spans="1:10" s="235" customFormat="1" ht="23.25" customHeight="1">
      <c r="A17" s="234" t="s">
        <v>166</v>
      </c>
      <c r="B17" s="15">
        <v>0</v>
      </c>
      <c r="C17" s="15"/>
      <c r="D17" s="15">
        <v>0</v>
      </c>
      <c r="E17" s="15"/>
      <c r="F17" s="15">
        <v>0</v>
      </c>
      <c r="G17" s="15"/>
      <c r="H17" s="15">
        <v>-189</v>
      </c>
      <c r="J17" s="154"/>
    </row>
    <row r="18" spans="1:10" s="235" customFormat="1" ht="23.25" customHeight="1">
      <c r="A18" s="236" t="s">
        <v>167</v>
      </c>
      <c r="B18" s="15">
        <v>-2046</v>
      </c>
      <c r="C18" s="15"/>
      <c r="D18" s="15">
        <v>-1792</v>
      </c>
      <c r="E18" s="15"/>
      <c r="F18" s="15">
        <v>0</v>
      </c>
      <c r="G18" s="15"/>
      <c r="H18" s="15">
        <v>0</v>
      </c>
      <c r="J18" s="154"/>
    </row>
    <row r="19" spans="1:10" s="235" customFormat="1" ht="23.25" customHeight="1">
      <c r="A19" s="236" t="s">
        <v>168</v>
      </c>
      <c r="B19" s="15">
        <v>0</v>
      </c>
      <c r="C19" s="15"/>
      <c r="D19" s="15">
        <v>1150</v>
      </c>
      <c r="E19" s="15"/>
      <c r="F19" s="15">
        <v>0</v>
      </c>
      <c r="G19" s="15"/>
      <c r="H19" s="15">
        <v>0</v>
      </c>
      <c r="J19" s="154"/>
    </row>
    <row r="20" spans="1:10" s="235" customFormat="1" ht="23.25" customHeight="1">
      <c r="A20" s="236" t="s">
        <v>169</v>
      </c>
      <c r="B20" s="15">
        <v>-4982</v>
      </c>
      <c r="C20" s="15"/>
      <c r="D20" s="15">
        <v>6797</v>
      </c>
      <c r="E20" s="15"/>
      <c r="F20" s="15">
        <v>-2546</v>
      </c>
      <c r="G20" s="15"/>
      <c r="H20" s="15">
        <v>4368</v>
      </c>
      <c r="J20" s="154"/>
    </row>
    <row r="21" spans="1:10" s="235" customFormat="1" ht="23.25" customHeight="1">
      <c r="A21" s="236" t="s">
        <v>170</v>
      </c>
      <c r="B21" s="15">
        <v>623</v>
      </c>
      <c r="C21" s="15"/>
      <c r="D21" s="15">
        <v>-3888</v>
      </c>
      <c r="E21" s="15"/>
      <c r="F21" s="15">
        <v>-163</v>
      </c>
      <c r="G21" s="15"/>
      <c r="H21" s="15">
        <v>-1206</v>
      </c>
      <c r="J21" s="154"/>
    </row>
    <row r="22" spans="1:10" s="235" customFormat="1" ht="23.25" customHeight="1">
      <c r="A22" s="236" t="s">
        <v>171</v>
      </c>
      <c r="B22" s="15">
        <v>-647</v>
      </c>
      <c r="C22" s="15"/>
      <c r="D22" s="15">
        <v>1880</v>
      </c>
      <c r="E22" s="15"/>
      <c r="F22" s="15">
        <v>0</v>
      </c>
      <c r="G22" s="15"/>
      <c r="H22" s="15">
        <v>-514</v>
      </c>
      <c r="J22" s="154"/>
    </row>
    <row r="23" spans="1:10" s="235" customFormat="1" ht="23.25" customHeight="1">
      <c r="A23" s="236" t="s">
        <v>265</v>
      </c>
      <c r="B23" s="15">
        <v>8</v>
      </c>
      <c r="C23" s="15"/>
      <c r="D23" s="15">
        <v>0</v>
      </c>
      <c r="E23" s="15"/>
      <c r="F23" s="15">
        <v>8</v>
      </c>
      <c r="G23" s="15"/>
      <c r="H23" s="15">
        <v>0</v>
      </c>
      <c r="J23" s="154"/>
    </row>
    <row r="24" spans="1:10" s="235" customFormat="1" ht="23.25" customHeight="1">
      <c r="A24" s="236" t="s">
        <v>172</v>
      </c>
      <c r="B24" s="15">
        <v>4452</v>
      </c>
      <c r="C24" s="15"/>
      <c r="D24" s="15">
        <v>1387</v>
      </c>
      <c r="E24" s="15"/>
      <c r="F24" s="15">
        <v>0</v>
      </c>
      <c r="G24" s="15"/>
      <c r="H24" s="15">
        <v>0</v>
      </c>
      <c r="J24" s="154"/>
    </row>
    <row r="25" spans="1:10" s="235" customFormat="1" ht="23.25" customHeight="1">
      <c r="A25" s="234" t="s">
        <v>173</v>
      </c>
      <c r="B25" s="15">
        <v>5721</v>
      </c>
      <c r="C25" s="15"/>
      <c r="D25" s="15">
        <v>6110</v>
      </c>
      <c r="E25" s="15"/>
      <c r="F25" s="15">
        <v>3165</v>
      </c>
      <c r="G25" s="15"/>
      <c r="H25" s="15">
        <v>3091</v>
      </c>
      <c r="J25" s="154"/>
    </row>
    <row r="26" spans="1:10" s="235" customFormat="1" ht="23.25" customHeight="1">
      <c r="A26" s="232" t="s">
        <v>174</v>
      </c>
      <c r="B26" s="15">
        <v>298</v>
      </c>
      <c r="C26" s="15"/>
      <c r="D26" s="15">
        <v>59</v>
      </c>
      <c r="E26" s="15"/>
      <c r="F26" s="15">
        <v>0</v>
      </c>
      <c r="G26" s="15"/>
      <c r="H26" s="15">
        <v>0</v>
      </c>
      <c r="J26" s="154"/>
    </row>
    <row r="27" spans="1:10" s="235" customFormat="1" ht="23.25" customHeight="1">
      <c r="A27" s="232" t="s">
        <v>228</v>
      </c>
      <c r="B27" s="15">
        <v>-19</v>
      </c>
      <c r="C27" s="15"/>
      <c r="D27" s="15">
        <v>-26</v>
      </c>
      <c r="E27" s="15"/>
      <c r="F27" s="15">
        <v>-19</v>
      </c>
      <c r="G27" s="15"/>
      <c r="H27" s="15">
        <v>-26</v>
      </c>
      <c r="J27" s="154"/>
    </row>
    <row r="28" spans="1:10" ht="23.25" customHeight="1">
      <c r="A28" s="232" t="s">
        <v>175</v>
      </c>
      <c r="B28" s="24">
        <v>-382</v>
      </c>
      <c r="C28" s="15"/>
      <c r="D28" s="24">
        <v>-796</v>
      </c>
      <c r="E28" s="15"/>
      <c r="F28" s="24">
        <v>-11018</v>
      </c>
      <c r="G28" s="15"/>
      <c r="H28" s="24">
        <v>-2045</v>
      </c>
      <c r="J28" s="154"/>
    </row>
    <row r="29" spans="1:10" ht="23.25" customHeight="1">
      <c r="A29" s="232"/>
      <c r="B29" s="84">
        <f>SUM(B10:B28)</f>
        <v>256345</v>
      </c>
      <c r="C29" s="15"/>
      <c r="D29" s="84">
        <f>SUM(D10:D28)</f>
        <v>219988</v>
      </c>
      <c r="E29" s="15"/>
      <c r="F29" s="84">
        <f>SUM(F10:F28)</f>
        <v>247898</v>
      </c>
      <c r="G29" s="15"/>
      <c r="H29" s="84">
        <f>SUM(H10:H28)</f>
        <v>231671</v>
      </c>
      <c r="J29" s="154"/>
    </row>
    <row r="30" spans="1:10" ht="23.25" customHeight="1">
      <c r="A30" s="233" t="s">
        <v>176</v>
      </c>
      <c r="B30" s="16"/>
      <c r="C30" s="16"/>
      <c r="D30" s="16"/>
      <c r="E30" s="16"/>
      <c r="G30" s="16"/>
      <c r="H30" s="16"/>
      <c r="J30" s="154"/>
    </row>
    <row r="31" spans="1:10" ht="23.25" customHeight="1">
      <c r="A31" s="232" t="s">
        <v>177</v>
      </c>
      <c r="B31" s="15">
        <v>301141</v>
      </c>
      <c r="C31" s="15"/>
      <c r="D31" s="15">
        <v>-63848</v>
      </c>
      <c r="E31" s="15"/>
      <c r="F31" s="15">
        <v>48808</v>
      </c>
      <c r="G31" s="15"/>
      <c r="H31" s="15">
        <v>-51187</v>
      </c>
      <c r="I31" s="17"/>
      <c r="J31" s="154"/>
    </row>
    <row r="32" spans="1:10" ht="21.75">
      <c r="A32" s="232" t="s">
        <v>16</v>
      </c>
      <c r="B32" s="15">
        <v>387722</v>
      </c>
      <c r="C32" s="15"/>
      <c r="D32" s="15">
        <v>-105144</v>
      </c>
      <c r="E32" s="15"/>
      <c r="F32" s="15">
        <v>414294</v>
      </c>
      <c r="G32" s="15"/>
      <c r="H32" s="15">
        <v>41973</v>
      </c>
      <c r="I32" s="17"/>
      <c r="J32" s="154"/>
    </row>
    <row r="33" spans="1:10" ht="21.75">
      <c r="A33" s="232" t="s">
        <v>18</v>
      </c>
      <c r="B33" s="15">
        <v>1242</v>
      </c>
      <c r="C33" s="15"/>
      <c r="D33" s="15">
        <v>-25998</v>
      </c>
      <c r="E33" s="15"/>
      <c r="F33" s="15">
        <v>-2950</v>
      </c>
      <c r="G33" s="15"/>
      <c r="H33" s="15">
        <v>3876</v>
      </c>
      <c r="I33" s="17"/>
      <c r="J33" s="154"/>
    </row>
    <row r="34" spans="1:10" ht="21.75">
      <c r="A34" s="232" t="s">
        <v>34</v>
      </c>
      <c r="B34" s="15">
        <v>-1225</v>
      </c>
      <c r="C34" s="15"/>
      <c r="D34" s="15">
        <v>2699</v>
      </c>
      <c r="E34" s="15"/>
      <c r="F34" s="15">
        <v>522</v>
      </c>
      <c r="G34" s="15"/>
      <c r="H34" s="15">
        <v>218</v>
      </c>
      <c r="I34" s="31"/>
      <c r="J34" s="154"/>
    </row>
    <row r="35" spans="1:10" ht="23.25" customHeight="1">
      <c r="A35" s="232" t="s">
        <v>178</v>
      </c>
      <c r="B35" s="15">
        <v>-66105</v>
      </c>
      <c r="C35" s="15"/>
      <c r="D35" s="15">
        <v>102583</v>
      </c>
      <c r="E35" s="15"/>
      <c r="F35" s="15">
        <v>-28357</v>
      </c>
      <c r="G35" s="15"/>
      <c r="H35" s="15">
        <v>-11403</v>
      </c>
      <c r="I35" s="17"/>
      <c r="J35" s="154"/>
    </row>
    <row r="36" spans="1:10" ht="23.25" customHeight="1">
      <c r="A36" s="232" t="s">
        <v>42</v>
      </c>
      <c r="B36" s="15">
        <v>-8951</v>
      </c>
      <c r="C36" s="15"/>
      <c r="D36" s="15">
        <v>4534</v>
      </c>
      <c r="E36" s="15"/>
      <c r="F36" s="15">
        <v>-2439</v>
      </c>
      <c r="G36" s="15"/>
      <c r="H36" s="15">
        <v>1871</v>
      </c>
      <c r="I36" s="17"/>
      <c r="J36" s="154"/>
    </row>
    <row r="37" spans="1:10" ht="21.75">
      <c r="A37" s="232" t="s">
        <v>48</v>
      </c>
      <c r="B37" s="15">
        <v>-880</v>
      </c>
      <c r="C37" s="15"/>
      <c r="D37" s="15">
        <v>-1726</v>
      </c>
      <c r="E37" s="15"/>
      <c r="F37" s="15">
        <v>-327</v>
      </c>
      <c r="G37" s="15"/>
      <c r="H37" s="15">
        <v>-213</v>
      </c>
      <c r="I37" s="17"/>
      <c r="J37" s="154"/>
    </row>
    <row r="38" spans="1:10" ht="23.25" customHeight="1">
      <c r="A38" s="232" t="s">
        <v>55</v>
      </c>
      <c r="B38" s="15">
        <v>-197</v>
      </c>
      <c r="C38" s="15"/>
      <c r="D38" s="15">
        <v>0</v>
      </c>
      <c r="E38" s="15"/>
      <c r="F38" s="15">
        <v>0</v>
      </c>
      <c r="G38" s="15"/>
      <c r="H38" s="15">
        <v>0</v>
      </c>
      <c r="I38" s="17"/>
      <c r="J38" s="154"/>
    </row>
    <row r="39" spans="1:10" ht="23.25" customHeight="1">
      <c r="A39" s="237" t="s">
        <v>179</v>
      </c>
      <c r="B39" s="24">
        <v>-6138</v>
      </c>
      <c r="C39" s="15"/>
      <c r="D39" s="24">
        <v>-14325</v>
      </c>
      <c r="E39" s="15"/>
      <c r="F39" s="24">
        <v>-2353</v>
      </c>
      <c r="G39" s="15"/>
      <c r="H39" s="24">
        <v>-12255</v>
      </c>
      <c r="I39" s="17"/>
      <c r="J39" s="154"/>
    </row>
    <row r="40" spans="1:10" ht="23.25" customHeight="1">
      <c r="A40" s="232" t="s">
        <v>180</v>
      </c>
      <c r="B40" s="84">
        <f>SUM(B29:B39)</f>
        <v>862954</v>
      </c>
      <c r="C40" s="15"/>
      <c r="D40" s="84">
        <f>SUM(D29:D39)</f>
        <v>118763</v>
      </c>
      <c r="E40" s="15"/>
      <c r="F40" s="84">
        <f>SUM(F29:F39)</f>
        <v>675096</v>
      </c>
      <c r="G40" s="15"/>
      <c r="H40" s="84">
        <f>SUM(H29:H39)</f>
        <v>204551</v>
      </c>
      <c r="J40" s="154"/>
    </row>
    <row r="41" spans="1:10" ht="23.25" customHeight="1">
      <c r="A41" s="232" t="s">
        <v>181</v>
      </c>
      <c r="B41" s="15">
        <v>-9510</v>
      </c>
      <c r="C41" s="15"/>
      <c r="D41" s="15">
        <v>-15639</v>
      </c>
      <c r="E41" s="15"/>
      <c r="F41" s="15">
        <v>-14007</v>
      </c>
      <c r="G41" s="15"/>
      <c r="H41" s="15">
        <v>-18571</v>
      </c>
      <c r="J41" s="154"/>
    </row>
    <row r="42" spans="1:10" ht="23.25" customHeight="1">
      <c r="A42" s="148" t="s">
        <v>182</v>
      </c>
      <c r="B42" s="85">
        <f>SUM(B40:B41)</f>
        <v>853444</v>
      </c>
      <c r="C42" s="30"/>
      <c r="D42" s="85">
        <f>SUM(D40:D41)</f>
        <v>103124</v>
      </c>
      <c r="E42" s="238"/>
      <c r="F42" s="85">
        <f>SUM(F40:F41)</f>
        <v>661089</v>
      </c>
      <c r="G42" s="30"/>
      <c r="H42" s="85">
        <f>SUM(H40:H41)</f>
        <v>185980</v>
      </c>
      <c r="J42" s="154"/>
    </row>
    <row r="43" spans="1:10" ht="21" customHeight="1">
      <c r="A43" s="132" t="s">
        <v>0</v>
      </c>
      <c r="B43" s="133"/>
      <c r="C43" s="134"/>
      <c r="D43" s="133"/>
      <c r="E43" s="135"/>
      <c r="F43" s="245"/>
      <c r="G43" s="135"/>
      <c r="H43" s="135"/>
      <c r="I43" s="135"/>
      <c r="J43" s="136"/>
    </row>
    <row r="44" spans="1:10" s="136" customFormat="1">
      <c r="A44" s="137" t="s">
        <v>159</v>
      </c>
      <c r="B44" s="78"/>
      <c r="C44" s="78"/>
      <c r="D44" s="78"/>
      <c r="E44" s="78"/>
      <c r="F44" s="246"/>
      <c r="G44" s="78"/>
      <c r="H44" s="78"/>
    </row>
    <row r="45" spans="1:10" s="136" customFormat="1" ht="9" customHeight="1">
      <c r="A45" s="138"/>
      <c r="B45" s="78"/>
      <c r="C45" s="78"/>
      <c r="D45" s="78"/>
      <c r="E45" s="78"/>
      <c r="F45" s="246"/>
      <c r="G45" s="78"/>
      <c r="H45" s="78"/>
      <c r="I45" s="141"/>
      <c r="J45" s="141"/>
    </row>
    <row r="46" spans="1:10" ht="20.100000000000001" customHeight="1">
      <c r="A46" s="138" t="s">
        <v>74</v>
      </c>
      <c r="B46" s="271" t="s">
        <v>2</v>
      </c>
      <c r="C46" s="271"/>
      <c r="D46" s="271"/>
      <c r="E46" s="33"/>
      <c r="F46" s="260" t="s">
        <v>3</v>
      </c>
      <c r="G46" s="260"/>
      <c r="H46" s="260"/>
    </row>
    <row r="47" spans="1:10" ht="22.35" customHeight="1">
      <c r="B47" s="269" t="s">
        <v>222</v>
      </c>
      <c r="C47" s="262"/>
      <c r="D47" s="262"/>
      <c r="E47" s="140"/>
      <c r="F47" s="269" t="s">
        <v>222</v>
      </c>
      <c r="G47" s="262"/>
      <c r="H47" s="262"/>
    </row>
    <row r="48" spans="1:10" ht="22.35" customHeight="1">
      <c r="B48" s="269" t="s">
        <v>221</v>
      </c>
      <c r="C48" s="262"/>
      <c r="D48" s="262"/>
      <c r="E48" s="140"/>
      <c r="F48" s="269" t="s">
        <v>221</v>
      </c>
      <c r="G48" s="262"/>
      <c r="H48" s="262"/>
    </row>
    <row r="49" spans="1:10" ht="22.35" customHeight="1">
      <c r="B49" s="149">
        <v>2568</v>
      </c>
      <c r="C49" s="150"/>
      <c r="D49" s="149">
        <v>2567</v>
      </c>
      <c r="E49" s="150"/>
      <c r="F49" s="247">
        <v>2568</v>
      </c>
      <c r="G49" s="150"/>
      <c r="H49" s="149">
        <v>2567</v>
      </c>
    </row>
    <row r="50" spans="1:10" ht="22.35" customHeight="1">
      <c r="B50" s="270" t="s">
        <v>8</v>
      </c>
      <c r="C50" s="270"/>
      <c r="D50" s="270"/>
      <c r="E50" s="270"/>
      <c r="F50" s="270"/>
      <c r="G50" s="270"/>
      <c r="H50" s="270"/>
    </row>
    <row r="51" spans="1:10" ht="22.35" customHeight="1">
      <c r="A51" s="170" t="s">
        <v>183</v>
      </c>
      <c r="F51" s="15"/>
      <c r="H51" s="80"/>
    </row>
    <row r="52" spans="1:10" ht="22.35" customHeight="1">
      <c r="A52" s="138" t="s">
        <v>184</v>
      </c>
      <c r="B52" s="15">
        <v>0</v>
      </c>
      <c r="C52" s="15"/>
      <c r="D52" s="15">
        <v>0</v>
      </c>
      <c r="E52" s="15"/>
      <c r="F52" s="15">
        <v>7630</v>
      </c>
      <c r="G52" s="15"/>
      <c r="H52" s="15">
        <v>0</v>
      </c>
      <c r="J52" s="154"/>
    </row>
    <row r="53" spans="1:10" ht="22.35" customHeight="1">
      <c r="A53" s="138" t="s">
        <v>185</v>
      </c>
      <c r="B53" s="80">
        <v>70</v>
      </c>
      <c r="D53" s="80">
        <v>3840</v>
      </c>
      <c r="F53" s="15">
        <v>70</v>
      </c>
      <c r="H53" s="80">
        <v>3840</v>
      </c>
    </row>
    <row r="54" spans="1:10" ht="22.35" customHeight="1">
      <c r="A54" s="138" t="s">
        <v>229</v>
      </c>
      <c r="B54" s="15">
        <v>0</v>
      </c>
      <c r="C54" s="15"/>
      <c r="D54" s="15">
        <v>-590</v>
      </c>
      <c r="E54" s="15"/>
      <c r="F54" s="15">
        <v>0</v>
      </c>
      <c r="G54" s="15"/>
      <c r="H54" s="15">
        <v>-590</v>
      </c>
      <c r="J54" s="154"/>
    </row>
    <row r="55" spans="1:10" ht="22.35" customHeight="1">
      <c r="A55" s="172" t="s">
        <v>186</v>
      </c>
      <c r="B55" s="15">
        <v>0</v>
      </c>
      <c r="C55" s="15"/>
      <c r="D55" s="15">
        <v>0</v>
      </c>
      <c r="E55" s="15"/>
      <c r="F55" s="15">
        <v>-120902</v>
      </c>
      <c r="G55" s="15"/>
      <c r="H55" s="15">
        <v>0</v>
      </c>
    </row>
    <row r="56" spans="1:10" ht="22.35" customHeight="1">
      <c r="A56" s="172" t="s">
        <v>252</v>
      </c>
      <c r="B56" s="15">
        <v>-625</v>
      </c>
      <c r="C56" s="15"/>
      <c r="D56" s="15">
        <v>0</v>
      </c>
      <c r="E56" s="15"/>
      <c r="F56" s="15">
        <v>-625</v>
      </c>
      <c r="G56" s="15"/>
      <c r="H56" s="15">
        <v>0</v>
      </c>
    </row>
    <row r="57" spans="1:10" ht="22.35" customHeight="1">
      <c r="A57" s="138" t="s">
        <v>187</v>
      </c>
      <c r="B57" s="15">
        <v>-64</v>
      </c>
      <c r="C57" s="15"/>
      <c r="D57" s="15">
        <v>-67</v>
      </c>
      <c r="E57" s="15"/>
      <c r="F57" s="15">
        <v>-64</v>
      </c>
      <c r="G57" s="15"/>
      <c r="H57" s="15">
        <v>-67</v>
      </c>
      <c r="J57" s="154"/>
    </row>
    <row r="58" spans="1:10" ht="22.35" customHeight="1">
      <c r="A58" s="138" t="s">
        <v>188</v>
      </c>
      <c r="B58" s="15">
        <v>-50354</v>
      </c>
      <c r="C58" s="15"/>
      <c r="D58" s="15">
        <v>-94190</v>
      </c>
      <c r="E58" s="15"/>
      <c r="F58" s="15">
        <v>-27010</v>
      </c>
      <c r="G58" s="15"/>
      <c r="H58" s="15">
        <v>-36234</v>
      </c>
      <c r="J58" s="154"/>
    </row>
    <row r="59" spans="1:10" ht="22.35" customHeight="1">
      <c r="A59" s="138" t="s">
        <v>189</v>
      </c>
      <c r="B59" s="15">
        <v>-3669</v>
      </c>
      <c r="C59" s="15"/>
      <c r="D59" s="15">
        <v>-265</v>
      </c>
      <c r="E59" s="15"/>
      <c r="F59" s="15">
        <v>-3663</v>
      </c>
      <c r="G59" s="15"/>
      <c r="H59" s="15">
        <v>-250</v>
      </c>
      <c r="J59" s="154"/>
    </row>
    <row r="60" spans="1:10" ht="22.35" customHeight="1">
      <c r="A60" s="172" t="s">
        <v>190</v>
      </c>
      <c r="B60" s="15">
        <v>1697</v>
      </c>
      <c r="C60" s="15"/>
      <c r="D60" s="15">
        <v>1431</v>
      </c>
      <c r="E60" s="15"/>
      <c r="F60" s="15">
        <v>0</v>
      </c>
      <c r="G60" s="15"/>
      <c r="H60" s="15">
        <v>514</v>
      </c>
      <c r="J60" s="154"/>
    </row>
    <row r="61" spans="1:10" ht="22.35" customHeight="1">
      <c r="A61" s="172" t="s">
        <v>191</v>
      </c>
      <c r="B61" s="15">
        <v>0</v>
      </c>
      <c r="C61" s="15"/>
      <c r="D61" s="15">
        <v>-305</v>
      </c>
      <c r="E61" s="15"/>
      <c r="F61" s="15">
        <v>0</v>
      </c>
      <c r="G61" s="15"/>
      <c r="H61" s="15">
        <v>0</v>
      </c>
      <c r="J61" s="154"/>
    </row>
    <row r="62" spans="1:10" ht="22.35" customHeight="1">
      <c r="A62" s="138" t="s">
        <v>228</v>
      </c>
      <c r="B62" s="15">
        <v>19</v>
      </c>
      <c r="C62" s="15"/>
      <c r="D62" s="15">
        <v>26</v>
      </c>
      <c r="E62" s="15"/>
      <c r="F62" s="15">
        <v>19</v>
      </c>
      <c r="G62" s="15"/>
      <c r="H62" s="15">
        <v>26</v>
      </c>
      <c r="J62" s="154"/>
    </row>
    <row r="63" spans="1:10" ht="22.35" customHeight="1">
      <c r="A63" s="138" t="s">
        <v>175</v>
      </c>
      <c r="B63" s="15">
        <v>382</v>
      </c>
      <c r="C63" s="15"/>
      <c r="D63" s="15">
        <v>796</v>
      </c>
      <c r="E63" s="15"/>
      <c r="F63" s="15">
        <v>150</v>
      </c>
      <c r="G63" s="15"/>
      <c r="H63" s="15">
        <v>769</v>
      </c>
      <c r="J63" s="154"/>
    </row>
    <row r="64" spans="1:10" ht="22.35" customHeight="1">
      <c r="A64" s="148" t="s">
        <v>192</v>
      </c>
      <c r="B64" s="86">
        <f>SUM(B52:B63)</f>
        <v>-52544</v>
      </c>
      <c r="C64" s="19"/>
      <c r="D64" s="86">
        <f>SUM(D52:D63)</f>
        <v>-89324</v>
      </c>
      <c r="E64" s="81"/>
      <c r="F64" s="86">
        <f>SUM(F52:F63)</f>
        <v>-144395</v>
      </c>
      <c r="G64" s="81"/>
      <c r="H64" s="86">
        <f>SUM(H52:H63)</f>
        <v>-31992</v>
      </c>
      <c r="I64" s="235"/>
      <c r="J64" s="235"/>
    </row>
    <row r="65" spans="1:10" s="235" customFormat="1" ht="9" customHeight="1">
      <c r="A65" s="138"/>
      <c r="B65" s="15"/>
      <c r="C65" s="16"/>
      <c r="D65" s="15"/>
      <c r="E65" s="15"/>
      <c r="F65" s="15"/>
      <c r="G65" s="15"/>
      <c r="H65" s="15"/>
    </row>
    <row r="66" spans="1:10" s="235" customFormat="1" ht="22.35" customHeight="1">
      <c r="A66" s="170" t="s">
        <v>193</v>
      </c>
      <c r="B66" s="15"/>
      <c r="C66" s="15"/>
      <c r="D66" s="15"/>
      <c r="E66" s="15"/>
      <c r="F66" s="15"/>
      <c r="G66" s="15"/>
      <c r="H66" s="15"/>
    </row>
    <row r="67" spans="1:10" s="235" customFormat="1" ht="21.75">
      <c r="A67" s="138" t="s">
        <v>194</v>
      </c>
      <c r="B67" s="82"/>
      <c r="C67" s="15"/>
      <c r="D67" s="82"/>
      <c r="E67" s="15"/>
      <c r="F67" s="82"/>
      <c r="G67" s="15"/>
      <c r="H67" s="82"/>
    </row>
    <row r="68" spans="1:10" s="235" customFormat="1" ht="21.75">
      <c r="A68" s="138" t="s">
        <v>195</v>
      </c>
      <c r="B68" s="15">
        <v>-449174</v>
      </c>
      <c r="C68" s="15"/>
      <c r="D68" s="15">
        <v>393237</v>
      </c>
      <c r="E68" s="15"/>
      <c r="F68" s="15">
        <v>-419190</v>
      </c>
      <c r="G68" s="15"/>
      <c r="H68" s="15">
        <v>65416</v>
      </c>
    </row>
    <row r="69" spans="1:10" s="235" customFormat="1" ht="21.75">
      <c r="A69" s="138" t="s">
        <v>196</v>
      </c>
      <c r="B69" s="15">
        <v>-31316</v>
      </c>
      <c r="C69" s="15"/>
      <c r="D69" s="15">
        <v>-22212</v>
      </c>
      <c r="E69" s="15"/>
      <c r="F69" s="15">
        <v>-17693</v>
      </c>
      <c r="G69" s="15"/>
      <c r="H69" s="15">
        <v>-15998</v>
      </c>
      <c r="I69" s="141"/>
      <c r="J69" s="141"/>
    </row>
    <row r="70" spans="1:10" ht="21.75">
      <c r="A70" s="138" t="s">
        <v>197</v>
      </c>
      <c r="B70" s="15">
        <v>-295217</v>
      </c>
      <c r="C70" s="15"/>
      <c r="D70" s="15">
        <v>-249200</v>
      </c>
      <c r="E70" s="15"/>
      <c r="F70" s="15">
        <v>-75000</v>
      </c>
      <c r="G70" s="15"/>
      <c r="H70" s="15">
        <v>-140000</v>
      </c>
    </row>
    <row r="71" spans="1:10" ht="21.75">
      <c r="A71" s="138" t="s">
        <v>220</v>
      </c>
      <c r="B71" s="15">
        <v>101653</v>
      </c>
      <c r="C71" s="15"/>
      <c r="D71" s="15">
        <v>0</v>
      </c>
      <c r="E71" s="15"/>
      <c r="F71" s="15">
        <v>101653</v>
      </c>
      <c r="G71" s="15"/>
      <c r="H71" s="15">
        <v>0</v>
      </c>
    </row>
    <row r="72" spans="1:10" ht="21.75">
      <c r="A72" s="138" t="s">
        <v>198</v>
      </c>
      <c r="B72" s="15">
        <v>14198</v>
      </c>
      <c r="C72" s="15"/>
      <c r="D72" s="15">
        <v>38543</v>
      </c>
      <c r="E72" s="15"/>
      <c r="F72" s="15">
        <v>14198</v>
      </c>
      <c r="G72" s="15"/>
      <c r="H72" s="15">
        <v>30898</v>
      </c>
    </row>
    <row r="73" spans="1:10" ht="21.75">
      <c r="A73" s="138" t="s">
        <v>199</v>
      </c>
      <c r="B73" s="15">
        <v>-148946</v>
      </c>
      <c r="C73" s="15"/>
      <c r="D73" s="15">
        <v>-176285</v>
      </c>
      <c r="E73" s="15"/>
      <c r="F73" s="15">
        <v>-135217</v>
      </c>
      <c r="G73" s="15"/>
      <c r="H73" s="15">
        <v>-134893</v>
      </c>
    </row>
    <row r="74" spans="1:10" ht="21.75">
      <c r="A74" s="138" t="s">
        <v>200</v>
      </c>
      <c r="B74" s="15">
        <v>-2959</v>
      </c>
      <c r="C74" s="15"/>
      <c r="D74" s="15">
        <v>0</v>
      </c>
      <c r="E74" s="15"/>
      <c r="F74" s="15">
        <v>-920</v>
      </c>
      <c r="G74" s="15"/>
      <c r="H74" s="15">
        <v>0</v>
      </c>
    </row>
    <row r="75" spans="1:10" ht="22.35" customHeight="1">
      <c r="A75" s="148" t="s">
        <v>201</v>
      </c>
      <c r="B75" s="86">
        <f>SUM(B68:B74)</f>
        <v>-811761</v>
      </c>
      <c r="C75" s="81"/>
      <c r="D75" s="86">
        <f>SUM(D68:D74)</f>
        <v>-15917</v>
      </c>
      <c r="E75" s="81"/>
      <c r="F75" s="86">
        <f>SUM(F68:F74)</f>
        <v>-532169</v>
      </c>
      <c r="G75" s="81"/>
      <c r="H75" s="86">
        <f>SUM(H68:H74)</f>
        <v>-194577</v>
      </c>
    </row>
    <row r="76" spans="1:10" ht="22.35" customHeight="1">
      <c r="A76" s="138" t="s">
        <v>202</v>
      </c>
      <c r="B76" s="83"/>
      <c r="C76" s="15"/>
      <c r="D76" s="83"/>
      <c r="E76" s="15"/>
      <c r="F76" s="83"/>
      <c r="G76" s="15"/>
      <c r="H76" s="83"/>
    </row>
    <row r="77" spans="1:10" ht="22.35" customHeight="1">
      <c r="A77" s="138" t="s">
        <v>203</v>
      </c>
      <c r="B77" s="15">
        <f>B42+B64+B75</f>
        <v>-10861</v>
      </c>
      <c r="C77" s="15"/>
      <c r="D77" s="15">
        <v>-2117</v>
      </c>
      <c r="E77" s="15"/>
      <c r="F77" s="15">
        <f>F42+F64+F75</f>
        <v>-15475</v>
      </c>
      <c r="G77" s="15"/>
      <c r="H77" s="15">
        <v>-40589</v>
      </c>
      <c r="J77" s="154"/>
    </row>
    <row r="78" spans="1:10" ht="22.35" customHeight="1">
      <c r="A78" s="138" t="s">
        <v>204</v>
      </c>
      <c r="B78" s="15">
        <v>613</v>
      </c>
      <c r="C78" s="15"/>
      <c r="D78" s="15">
        <v>317</v>
      </c>
      <c r="E78" s="15"/>
      <c r="F78" s="15">
        <v>0</v>
      </c>
      <c r="G78" s="15"/>
      <c r="H78" s="15">
        <v>0</v>
      </c>
    </row>
    <row r="79" spans="1:10" ht="22.35" customHeight="1">
      <c r="A79" s="148" t="s">
        <v>202</v>
      </c>
      <c r="B79" s="239">
        <f>SUM(,B77:B78)</f>
        <v>-10248</v>
      </c>
      <c r="C79" s="81"/>
      <c r="D79" s="239">
        <f>SUM(,D77:D78)</f>
        <v>-1800</v>
      </c>
      <c r="E79" s="81"/>
      <c r="F79" s="239">
        <f>SUM(,F77:F78)</f>
        <v>-15475</v>
      </c>
      <c r="G79" s="81"/>
      <c r="H79" s="239">
        <f>SUM(,H77:H78)</f>
        <v>-40589</v>
      </c>
    </row>
    <row r="80" spans="1:10" ht="22.35" customHeight="1">
      <c r="A80" s="138" t="s">
        <v>205</v>
      </c>
      <c r="B80" s="15">
        <v>151511</v>
      </c>
      <c r="C80" s="15"/>
      <c r="D80" s="15">
        <v>210881</v>
      </c>
      <c r="E80" s="15"/>
      <c r="F80" s="15">
        <v>27920</v>
      </c>
      <c r="G80" s="15"/>
      <c r="H80" s="15">
        <v>64418</v>
      </c>
    </row>
    <row r="81" spans="1:10" ht="22.35" customHeight="1" thickBot="1">
      <c r="A81" s="148" t="s">
        <v>227</v>
      </c>
      <c r="B81" s="87">
        <f>SUM(B79:B80)</f>
        <v>141263</v>
      </c>
      <c r="C81" s="81"/>
      <c r="D81" s="87">
        <f>SUM(D79:D80)</f>
        <v>209081</v>
      </c>
      <c r="E81" s="81"/>
      <c r="F81" s="87">
        <f>SUM(F79:F80)</f>
        <v>12445</v>
      </c>
      <c r="G81" s="81"/>
      <c r="H81" s="87">
        <f>SUM(H79:H80)</f>
        <v>23829</v>
      </c>
    </row>
    <row r="82" spans="1:10" ht="9" customHeight="1" thickTop="1">
      <c r="B82" s="140"/>
      <c r="D82" s="140"/>
    </row>
    <row r="83" spans="1:10" ht="22.35" customHeight="1">
      <c r="A83" s="170" t="s">
        <v>206</v>
      </c>
      <c r="F83" s="15"/>
      <c r="H83" s="80"/>
    </row>
    <row r="84" spans="1:10" ht="22.35" customHeight="1">
      <c r="A84" s="240" t="s">
        <v>207</v>
      </c>
      <c r="F84" s="15"/>
      <c r="H84" s="80"/>
      <c r="I84" s="157"/>
    </row>
    <row r="85" spans="1:10" ht="21.75" customHeight="1">
      <c r="A85" s="241" t="s">
        <v>208</v>
      </c>
      <c r="F85" s="15"/>
      <c r="H85" s="80"/>
      <c r="I85" s="157"/>
      <c r="J85" s="157"/>
    </row>
    <row r="86" spans="1:10" s="157" customFormat="1" ht="21.75" customHeight="1">
      <c r="A86" s="241" t="s">
        <v>209</v>
      </c>
      <c r="B86" s="15">
        <v>59149</v>
      </c>
      <c r="C86" s="15"/>
      <c r="D86" s="15">
        <v>89466</v>
      </c>
      <c r="E86" s="15"/>
      <c r="F86" s="15">
        <v>32657</v>
      </c>
      <c r="G86" s="15"/>
      <c r="H86" s="15">
        <v>36257</v>
      </c>
    </row>
    <row r="87" spans="1:10" s="157" customFormat="1" ht="21.75" customHeight="1">
      <c r="A87" s="241" t="s">
        <v>210</v>
      </c>
      <c r="B87" s="15">
        <v>2527</v>
      </c>
      <c r="C87" s="15"/>
      <c r="D87" s="15">
        <v>8069</v>
      </c>
      <c r="E87" s="15"/>
      <c r="F87" s="15">
        <v>49</v>
      </c>
      <c r="G87" s="15"/>
      <c r="H87" s="15">
        <v>67</v>
      </c>
      <c r="I87" s="141"/>
    </row>
    <row r="88" spans="1:10" s="157" customFormat="1" ht="21.75" customHeight="1">
      <c r="A88" s="181" t="s">
        <v>211</v>
      </c>
      <c r="B88" s="15">
        <v>-3119</v>
      </c>
      <c r="C88" s="15"/>
      <c r="D88" s="15">
        <v>-3345</v>
      </c>
      <c r="E88" s="15"/>
      <c r="F88" s="15">
        <v>-86</v>
      </c>
      <c r="G88" s="15"/>
      <c r="H88" s="15">
        <v>-90</v>
      </c>
      <c r="I88" s="141"/>
      <c r="J88" s="141"/>
    </row>
    <row r="89" spans="1:10" s="157" customFormat="1" ht="21.75" customHeight="1">
      <c r="A89" s="181" t="s">
        <v>217</v>
      </c>
      <c r="B89" s="15">
        <v>-8203</v>
      </c>
      <c r="C89" s="15"/>
      <c r="D89" s="15">
        <v>0</v>
      </c>
      <c r="E89" s="15"/>
      <c r="F89" s="15">
        <v>-5610</v>
      </c>
      <c r="G89" s="15"/>
      <c r="H89" s="15">
        <v>0</v>
      </c>
      <c r="I89" s="141"/>
      <c r="J89" s="141"/>
    </row>
    <row r="90" spans="1:10" ht="21.75" customHeight="1" thickBot="1">
      <c r="A90" s="242" t="s">
        <v>212</v>
      </c>
      <c r="B90" s="87">
        <f>SUM(B86:B89)</f>
        <v>50354</v>
      </c>
      <c r="C90" s="15"/>
      <c r="D90" s="87">
        <f>SUM(D86:D89)</f>
        <v>94190</v>
      </c>
      <c r="E90" s="15"/>
      <c r="F90" s="87">
        <f>SUM(F86:F89)</f>
        <v>27010</v>
      </c>
      <c r="G90" s="21"/>
      <c r="H90" s="87">
        <f>SUM(H86:H89)</f>
        <v>36234</v>
      </c>
    </row>
    <row r="91" spans="1:10" ht="22.35" customHeight="1" thickTop="1">
      <c r="B91" s="1"/>
      <c r="D91" s="23"/>
    </row>
    <row r="92" spans="1:10" ht="22.35" customHeight="1"/>
    <row r="93" spans="1:10" ht="22.35" customHeight="1">
      <c r="B93" s="1"/>
      <c r="D93" s="1"/>
    </row>
    <row r="94" spans="1:10" ht="22.35" customHeight="1">
      <c r="H94" s="80"/>
    </row>
    <row r="95" spans="1:10" ht="22.35" customHeight="1"/>
    <row r="96" spans="1:10" ht="22.35" customHeight="1"/>
    <row r="97" ht="22.35" customHeight="1"/>
    <row r="98" ht="22.35" customHeight="1"/>
    <row r="99" ht="22.35" customHeight="1"/>
    <row r="100" ht="22.35" customHeight="1"/>
  </sheetData>
  <sheetProtection formatCells="0" formatColumns="0" formatRows="0" insertColumns="0" insertRows="0" insertHyperlinks="0" deleteColumns="0" deleteRows="0" sort="0" autoFilter="0" pivotTables="0"/>
  <mergeCells count="14">
    <mergeCell ref="B50:H50"/>
    <mergeCell ref="B46:D46"/>
    <mergeCell ref="F46:H46"/>
    <mergeCell ref="B47:D47"/>
    <mergeCell ref="F47:H47"/>
    <mergeCell ref="B48:D48"/>
    <mergeCell ref="F48:H48"/>
    <mergeCell ref="B4:D4"/>
    <mergeCell ref="F4:H4"/>
    <mergeCell ref="B5:D5"/>
    <mergeCell ref="F5:H5"/>
    <mergeCell ref="B8:H8"/>
    <mergeCell ref="B6:D6"/>
    <mergeCell ref="F6:H6"/>
  </mergeCells>
  <pageMargins left="0.9" right="0.7" top="0.48" bottom="0.5" header="0.3" footer="0.3"/>
  <pageSetup paperSize="9" scale="76" firstPageNumber="11" fitToWidth="0" fitToHeight="2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
&amp;P</oddFooter>
  </headerFooter>
  <rowBreaks count="1" manualBreakCount="1">
    <brk id="42" max="7" man="1"/>
  </rowBreaks>
  <customProperties>
    <customPr name="OrphanNamesChecke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A8E83-DE4E-4095-ADAC-829344F488D2}">
  <dimension ref="A1:T6"/>
  <sheetViews>
    <sheetView workbookViewId="0"/>
  </sheetViews>
  <sheetFormatPr defaultRowHeight="21.75"/>
  <cols>
    <col min="9" max="9" width="12.140625" bestFit="1" customWidth="1"/>
    <col min="12" max="12" width="9.28515625" bestFit="1" customWidth="1"/>
  </cols>
  <sheetData>
    <row r="1" spans="1:20">
      <c r="A1">
        <v>1760500542494</v>
      </c>
      <c r="B1" t="s">
        <v>230</v>
      </c>
      <c r="C1" t="s">
        <v>231</v>
      </c>
      <c r="D1">
        <v>5</v>
      </c>
      <c r="E1">
        <v>1761040459575</v>
      </c>
      <c r="F1" t="s">
        <v>244</v>
      </c>
      <c r="G1" t="s">
        <v>245</v>
      </c>
      <c r="H1">
        <v>0</v>
      </c>
      <c r="I1">
        <v>1761536423648</v>
      </c>
      <c r="J1" t="s">
        <v>246</v>
      </c>
      <c r="K1" t="s">
        <v>247</v>
      </c>
      <c r="L1">
        <v>0</v>
      </c>
      <c r="M1">
        <v>1761706003061</v>
      </c>
      <c r="N1" t="s">
        <v>248</v>
      </c>
      <c r="O1" t="s">
        <v>249</v>
      </c>
      <c r="P1">
        <v>0</v>
      </c>
      <c r="Q1">
        <v>1762223446139</v>
      </c>
      <c r="R1" t="s">
        <v>253</v>
      </c>
      <c r="S1" t="s">
        <v>254</v>
      </c>
      <c r="T1">
        <v>0</v>
      </c>
    </row>
    <row r="2" spans="1:20">
      <c r="A2">
        <v>1760500543146</v>
      </c>
      <c r="B2" t="s">
        <v>232</v>
      </c>
      <c r="C2" t="s">
        <v>233</v>
      </c>
      <c r="D2" t="s">
        <v>234</v>
      </c>
    </row>
    <row r="3" spans="1:20">
      <c r="A3">
        <v>1760500543155</v>
      </c>
      <c r="B3" t="s">
        <v>232</v>
      </c>
      <c r="C3" t="s">
        <v>235</v>
      </c>
      <c r="D3" t="s">
        <v>236</v>
      </c>
    </row>
    <row r="4" spans="1:20">
      <c r="A4">
        <v>1760500543155</v>
      </c>
      <c r="B4" t="s">
        <v>232</v>
      </c>
      <c r="C4" t="s">
        <v>237</v>
      </c>
      <c r="D4" t="s">
        <v>238</v>
      </c>
    </row>
    <row r="5" spans="1:20">
      <c r="A5">
        <v>1760500543155</v>
      </c>
      <c r="B5" t="s">
        <v>232</v>
      </c>
      <c r="C5" t="s">
        <v>239</v>
      </c>
      <c r="D5" t="s">
        <v>240</v>
      </c>
    </row>
    <row r="6" spans="1:20">
      <c r="A6">
        <v>1760500543155</v>
      </c>
      <c r="B6" t="s">
        <v>232</v>
      </c>
      <c r="C6" t="s">
        <v>241</v>
      </c>
      <c r="D6" t="s">
        <v>242</v>
      </c>
    </row>
  </sheetData>
  <pageMargins left="0.7" right="0.7" top="0.75" bottom="0.75" header="0.3" footer="0.3"/>
  <customProperties>
    <customPr name="OrphanNamesChecke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datasnipper xmlns="http://datasnipperlegacy" workbookId="f242c311-753f-4bb7-9262-477dbcc56c4d" dataSnipperSheetDeleted="false" guid="c8b78769-8981-429c-92ba-33096f95b211" revision="2">
  <settings xmlns="" guid="e0689850-fae7-49d2-9744-84d1c38fc01a">
    <setting type="boolean" value="True" name="embed-documents" guid="e53e1b9c-0709-4ef3-8ab8-fde07044ad18"/>
  </settings>
</datasnipper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datasnipper xmlns="http://datasnipper" xmlMigrated="true" guid="83346be3-9938-4c43-bfcc-78c56e5f73da" revision="3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20" ma:contentTypeDescription="Create a new document." ma:contentTypeScope="" ma:versionID="8f9174a307f5de23d1d8b9276778c9b2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929770473d7a87cc3e36cd90cb8698e1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0756FB-C006-4FDC-9F53-095769852DCA}">
  <ds:schemaRefs>
    <ds:schemaRef ds:uri="http://datasnipperlegacy"/>
    <ds:schemaRef ds:uri=""/>
  </ds:schemaRefs>
</ds:datastoreItem>
</file>

<file path=customXml/itemProps2.xml><?xml version="1.0" encoding="utf-8"?>
<ds:datastoreItem xmlns:ds="http://schemas.openxmlformats.org/officeDocument/2006/customXml" ds:itemID="{1E741F3A-432A-4A41-9EA7-2157C7C62321}">
  <ds:schemaRefs>
    <ds:schemaRef ds:uri="f6ba49b0-bcda-4796-8236-5b5cc1493ace"/>
    <ds:schemaRef ds:uri="http://schemas.microsoft.com/sharepoint/v3"/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4243d5be-521d-4052-81ca-f0f31ea6f2da"/>
    <ds:schemaRef ds:uri="05716746-add9-412a-97a9-1b5167d151a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6A232B0-2664-470A-8BFE-F91B92526041}">
  <ds:schemaRefs>
    <ds:schemaRef ds:uri="http://datasnipper"/>
  </ds:schemaRefs>
</ds:datastoreItem>
</file>

<file path=customXml/itemProps4.xml><?xml version="1.0" encoding="utf-8"?>
<ds:datastoreItem xmlns:ds="http://schemas.openxmlformats.org/officeDocument/2006/customXml" ds:itemID="{8426BB3F-92F8-469E-A619-8A6E169FF2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319DE772-2C05-4891-AED5-7A4855CDC89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SFP 3-4</vt:lpstr>
      <vt:lpstr>SI (5)</vt:lpstr>
      <vt:lpstr>SI (6)</vt:lpstr>
      <vt:lpstr>SCE(Conso) (7-8)</vt:lpstr>
      <vt:lpstr>SCE(Conso) (7-8) (2)</vt:lpstr>
      <vt:lpstr>SCE (9-10)  </vt:lpstr>
      <vt:lpstr>SCE (9-10)   (2)</vt:lpstr>
      <vt:lpstr>SCF (11-12)</vt:lpstr>
      <vt:lpstr>'SCE (9-10)  '!Print_Area</vt:lpstr>
      <vt:lpstr>'SCE (9-10)   (2)'!Print_Area</vt:lpstr>
      <vt:lpstr>'SCE(Conso) (7-8) (2)'!Print_Area</vt:lpstr>
      <vt:lpstr>'SCF (11-12)'!Print_Area</vt:lpstr>
      <vt:lpstr>'SFP 3-4'!Print_Area</vt:lpstr>
      <vt:lpstr>'SI (5)'!Print_Area</vt:lpstr>
      <vt:lpstr>'SI (6)'!Print_Area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Watcharapol, Sawangarom</cp:lastModifiedBy>
  <cp:revision/>
  <cp:lastPrinted>2025-11-13T09:50:11Z</cp:lastPrinted>
  <dcterms:created xsi:type="dcterms:W3CDTF">2001-07-26T07:12:28Z</dcterms:created>
  <dcterms:modified xsi:type="dcterms:W3CDTF">2025-11-13T10:37:04Z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