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19425" windowHeight="10425" tabRatio="811"/>
  </bookViews>
  <sheets>
    <sheet name="SFP3-4" sheetId="1" r:id="rId1"/>
    <sheet name="SI5" sheetId="2" r:id="rId2"/>
    <sheet name="SI6" sheetId="6" r:id="rId3"/>
    <sheet name="SCE7" sheetId="3" r:id="rId4"/>
    <sheet name="SCE8" sheetId="4" r:id="rId5"/>
    <sheet name="SCF9-10" sheetId="5" r:id="rId6"/>
  </sheets>
  <externalReferences>
    <externalReference r:id="rId7"/>
    <externalReference r:id="rId8"/>
    <externalReference r:id="rId9"/>
    <externalReference r:id="rId10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3">'SCE7'!$A$1:$AD$42</definedName>
    <definedName name="_xlnm.Print_Area" localSheetId="4">'SCE8'!$A$1:$O$31</definedName>
    <definedName name="_xlnm.Print_Area" localSheetId="5">'SCF9-10'!$A$1:$H$84</definedName>
    <definedName name="_xlnm.Print_Area" localSheetId="0">'SFP3-4'!$A$1:$J$84</definedName>
    <definedName name="_xlnm.Print_Area" localSheetId="1">'SI5'!$A$1:$J$45</definedName>
    <definedName name="_xlnm.Print_Area" localSheetId="2">'SI6'!$A$1:$J$45</definedName>
    <definedName name="_xlnm.Print_Area">#REF!</definedName>
    <definedName name="Print_Area_MI" localSheetId="2">#REF!</definedName>
    <definedName name="Print_Area_MI">#REF!</definedName>
    <definedName name="_xlnm.Print_Titles" localSheetId="3">'SCE7'!$1:$10</definedName>
    <definedName name="_xlnm.Print_Titles" localSheetId="4">'SCE8'!$1:$10</definedName>
    <definedName name="_xlnm.Print_Titles" localSheetId="5">'SCF9-10'!$1:$7</definedName>
    <definedName name="_xlnm.Print_Titles" localSheetId="1">'SI5'!$1:$8</definedName>
    <definedName name="_xlnm.Print_Titles" localSheetId="2">'SI6'!$1:$8</definedName>
    <definedName name="_xlnm.Print_Titles">#REF!</definedName>
    <definedName name="PRINT_TITLES_MI" localSheetId="2">#REF!</definedName>
    <definedName name="PRINT_TITLES_MI">#REF!</definedName>
    <definedName name="QQQ" localSheetId="2">#REF!</definedName>
    <definedName name="QQQ">#REF!</definedName>
    <definedName name="RATE">[3]RATE!$A$1:$C$32</definedName>
    <definedName name="WS" localSheetId="2">#REF!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9" i="5" l="1"/>
  <c r="H58" i="5" l="1"/>
  <c r="F58" i="5"/>
  <c r="D58" i="5"/>
  <c r="B58" i="5"/>
  <c r="F12" i="5" l="1"/>
  <c r="D17" i="6" l="1"/>
  <c r="C28" i="3"/>
  <c r="E28" i="3"/>
  <c r="G28" i="3"/>
  <c r="I28" i="3"/>
  <c r="L28" i="3"/>
  <c r="N28" i="3"/>
  <c r="P28" i="3"/>
  <c r="R28" i="3"/>
  <c r="T28" i="3"/>
  <c r="V28" i="3"/>
  <c r="X28" i="3"/>
  <c r="Z28" i="3"/>
  <c r="AB28" i="3"/>
  <c r="AD27" i="3" l="1"/>
  <c r="AD28" i="3" s="1"/>
  <c r="R41" i="3" l="1"/>
  <c r="N40" i="3" l="1"/>
  <c r="K28" i="4" l="1"/>
  <c r="H53" i="1" l="1"/>
  <c r="B69" i="5" l="1"/>
  <c r="B12" i="5"/>
  <c r="B11" i="5"/>
  <c r="D11" i="5"/>
  <c r="D12" i="5"/>
  <c r="H12" i="5"/>
  <c r="H11" i="5"/>
  <c r="F11" i="5"/>
  <c r="AB15" i="3"/>
  <c r="AB16" i="3" s="1"/>
  <c r="X19" i="3"/>
  <c r="D12" i="6" l="1"/>
  <c r="F12" i="6"/>
  <c r="H12" i="6"/>
  <c r="J12" i="6"/>
  <c r="D18" i="6"/>
  <c r="F18" i="6"/>
  <c r="H18" i="6"/>
  <c r="J18" i="6"/>
  <c r="D30" i="6"/>
  <c r="D31" i="6" s="1"/>
  <c r="F30" i="6"/>
  <c r="F31" i="6" s="1"/>
  <c r="H30" i="6"/>
  <c r="H31" i="6" s="1"/>
  <c r="J30" i="6"/>
  <c r="J31" i="6" s="1"/>
  <c r="F20" i="6" l="1"/>
  <c r="D20" i="6"/>
  <c r="H20" i="6"/>
  <c r="H23" i="6" s="1"/>
  <c r="H25" i="6" s="1"/>
  <c r="F9" i="5" s="1"/>
  <c r="J20" i="6"/>
  <c r="J23" i="6" s="1"/>
  <c r="J25" i="6" s="1"/>
  <c r="J32" i="6" s="1"/>
  <c r="H32" i="6" l="1"/>
  <c r="H40" i="6" s="1"/>
  <c r="H42" i="6" s="1"/>
  <c r="K25" i="4" s="1"/>
  <c r="F23" i="6"/>
  <c r="F29" i="5"/>
  <c r="H9" i="5"/>
  <c r="K15" i="4"/>
  <c r="J35" i="6"/>
  <c r="J37" i="6" s="1"/>
  <c r="J40" i="6"/>
  <c r="J42" i="6" s="1"/>
  <c r="D23" i="6"/>
  <c r="H35" i="6"/>
  <c r="H45" i="6" s="1"/>
  <c r="F25" i="6" l="1"/>
  <c r="F32" i="6" s="1"/>
  <c r="J45" i="6"/>
  <c r="H37" i="6"/>
  <c r="D25" i="6"/>
  <c r="D32" i="6" s="1"/>
  <c r="D9" i="5" l="1"/>
  <c r="F35" i="6"/>
  <c r="B9" i="5"/>
  <c r="F40" i="6" l="1"/>
  <c r="F42" i="6" s="1"/>
  <c r="F45" i="6"/>
  <c r="F37" i="6"/>
  <c r="D29" i="5"/>
  <c r="D40" i="5" s="1"/>
  <c r="X40" i="3"/>
  <c r="Z40" i="3" s="1"/>
  <c r="AD40" i="3" s="1"/>
  <c r="X32" i="3" l="1"/>
  <c r="X33" i="3" s="1"/>
  <c r="V33" i="3"/>
  <c r="T33" i="3"/>
  <c r="R33" i="3"/>
  <c r="P33" i="3"/>
  <c r="N33" i="3"/>
  <c r="L33" i="3"/>
  <c r="I33" i="3"/>
  <c r="G33" i="3"/>
  <c r="C33" i="3"/>
  <c r="E33" i="3"/>
  <c r="Z32" i="3" l="1"/>
  <c r="Z33" i="3" l="1"/>
  <c r="AB32" i="3"/>
  <c r="AB33" i="3" s="1"/>
  <c r="AD32" i="3"/>
  <c r="AD33" i="3" s="1"/>
  <c r="D30" i="2"/>
  <c r="E38" i="3" l="1"/>
  <c r="E42" i="3" s="1"/>
  <c r="D71" i="1" s="1"/>
  <c r="E17" i="3"/>
  <c r="E20" i="3" s="1"/>
  <c r="G38" i="3"/>
  <c r="G42" i="3" s="1"/>
  <c r="D72" i="1" s="1"/>
  <c r="G17" i="3"/>
  <c r="G20" i="3" s="1"/>
  <c r="X23" i="3"/>
  <c r="Z23" i="3" s="1"/>
  <c r="AD23" i="3" s="1"/>
  <c r="H61" i="1" l="1"/>
  <c r="O22" i="4" l="1"/>
  <c r="M26" i="4"/>
  <c r="X37" i="3" l="1"/>
  <c r="Z37" i="3" s="1"/>
  <c r="AD37" i="3" s="1"/>
  <c r="X36" i="3"/>
  <c r="Z19" i="3"/>
  <c r="X16" i="3"/>
  <c r="Z16" i="3" s="1"/>
  <c r="X15" i="3"/>
  <c r="Z15" i="3" s="1"/>
  <c r="X12" i="3"/>
  <c r="Z12" i="3" s="1"/>
  <c r="AD12" i="3" s="1"/>
  <c r="F74" i="5"/>
  <c r="B74" i="5"/>
  <c r="M18" i="4"/>
  <c r="Z17" i="3" l="1"/>
  <c r="Z20" i="3" s="1"/>
  <c r="X17" i="3"/>
  <c r="X20" i="3" s="1"/>
  <c r="V17" i="3"/>
  <c r="V20" i="3" s="1"/>
  <c r="T17" i="3"/>
  <c r="T20" i="3" s="1"/>
  <c r="R17" i="3"/>
  <c r="R20" i="3" s="1"/>
  <c r="P17" i="3"/>
  <c r="P20" i="3" s="1"/>
  <c r="N17" i="3"/>
  <c r="N20" i="3" s="1"/>
  <c r="L17" i="3"/>
  <c r="L20" i="3" s="1"/>
  <c r="I17" i="3"/>
  <c r="I20" i="3" s="1"/>
  <c r="C17" i="3"/>
  <c r="C20" i="3" s="1"/>
  <c r="AD16" i="3" l="1"/>
  <c r="AD15" i="3"/>
  <c r="AB17" i="3"/>
  <c r="AB20" i="3" s="1"/>
  <c r="AD17" i="3" l="1"/>
  <c r="AD20" i="3" s="1"/>
  <c r="H69" i="5"/>
  <c r="D69" i="5"/>
  <c r="D16" i="4"/>
  <c r="D19" i="4" s="1"/>
  <c r="F16" i="4"/>
  <c r="F19" i="4" s="1"/>
  <c r="I16" i="4"/>
  <c r="I19" i="4" s="1"/>
  <c r="M16" i="4"/>
  <c r="M19" i="4" s="1"/>
  <c r="O18" i="4"/>
  <c r="J30" i="2"/>
  <c r="J31" i="2" s="1"/>
  <c r="J18" i="2"/>
  <c r="J12" i="2"/>
  <c r="F30" i="2"/>
  <c r="F31" i="2" s="1"/>
  <c r="F18" i="2"/>
  <c r="F12" i="2"/>
  <c r="F80" i="1"/>
  <c r="F82" i="1" s="1"/>
  <c r="J80" i="1"/>
  <c r="J82" i="1" s="1"/>
  <c r="J61" i="1"/>
  <c r="J53" i="1"/>
  <c r="F61" i="1"/>
  <c r="F53" i="1"/>
  <c r="J32" i="1"/>
  <c r="F32" i="1"/>
  <c r="J16" i="1"/>
  <c r="F16" i="1"/>
  <c r="D61" i="1"/>
  <c r="D53" i="1"/>
  <c r="H32" i="1"/>
  <c r="D32" i="1"/>
  <c r="H16" i="1"/>
  <c r="D16" i="1"/>
  <c r="D34" i="1" l="1"/>
  <c r="F20" i="2"/>
  <c r="F23" i="2" s="1"/>
  <c r="F25" i="2" s="1"/>
  <c r="F35" i="2" s="1"/>
  <c r="J20" i="2"/>
  <c r="J23" i="2" s="1"/>
  <c r="J25" i="2" s="1"/>
  <c r="J63" i="1"/>
  <c r="J83" i="1" s="1"/>
  <c r="F63" i="1"/>
  <c r="F83" i="1" s="1"/>
  <c r="J34" i="1"/>
  <c r="F34" i="1"/>
  <c r="H63" i="1"/>
  <c r="D63" i="1"/>
  <c r="H34" i="1"/>
  <c r="H29" i="5" l="1"/>
  <c r="J32" i="2"/>
  <c r="J40" i="2" s="1"/>
  <c r="J42" i="2" s="1"/>
  <c r="D43" i="5"/>
  <c r="F32" i="2"/>
  <c r="F40" i="2" s="1"/>
  <c r="F42" i="2" s="1"/>
  <c r="J35" i="2"/>
  <c r="J37" i="2" s="1"/>
  <c r="F37" i="2"/>
  <c r="F45" i="2"/>
  <c r="H40" i="5" l="1"/>
  <c r="D71" i="5"/>
  <c r="J45" i="2"/>
  <c r="O15" i="4"/>
  <c r="O16" i="4" s="1"/>
  <c r="O19" i="4" s="1"/>
  <c r="K16" i="4"/>
  <c r="K19" i="4" s="1"/>
  <c r="D18" i="2"/>
  <c r="D73" i="5" l="1"/>
  <c r="H43" i="5"/>
  <c r="O28" i="4"/>
  <c r="H71" i="5" l="1"/>
  <c r="D75" i="5"/>
  <c r="M29" i="4"/>
  <c r="I26" i="4"/>
  <c r="F26" i="4"/>
  <c r="D26" i="4"/>
  <c r="D29" i="4" s="1"/>
  <c r="I29" i="4"/>
  <c r="H73" i="5" l="1"/>
  <c r="H79" i="1"/>
  <c r="F29" i="4"/>
  <c r="D12" i="2"/>
  <c r="D20" i="2" s="1"/>
  <c r="H12" i="2"/>
  <c r="H75" i="5" l="1"/>
  <c r="D23" i="2"/>
  <c r="D31" i="2"/>
  <c r="H30" i="2"/>
  <c r="H31" i="2" s="1"/>
  <c r="H18" i="2"/>
  <c r="D25" i="2" l="1"/>
  <c r="H20" i="2"/>
  <c r="H23" i="2" s="1"/>
  <c r="D32" i="2" l="1"/>
  <c r="D35" i="2"/>
  <c r="H25" i="2"/>
  <c r="D40" i="2" l="1"/>
  <c r="D45" i="2"/>
  <c r="D37" i="2"/>
  <c r="H35" i="2"/>
  <c r="H45" i="2" s="1"/>
  <c r="H32" i="2"/>
  <c r="H40" i="2" s="1"/>
  <c r="D42" i="2" l="1"/>
  <c r="H42" i="2"/>
  <c r="H37" i="2"/>
  <c r="O25" i="4" l="1"/>
  <c r="K26" i="4"/>
  <c r="X38" i="3"/>
  <c r="K29" i="4" l="1"/>
  <c r="O26" i="4"/>
  <c r="O29" i="4" s="1"/>
  <c r="H78" i="1" l="1"/>
  <c r="H80" i="1" s="1"/>
  <c r="H82" i="1" s="1"/>
  <c r="H83" i="1" s="1"/>
  <c r="C38" i="3"/>
  <c r="C42" i="3" s="1"/>
  <c r="D70" i="1" s="1"/>
  <c r="F69" i="5" l="1"/>
  <c r="T38" i="3"/>
  <c r="T42" i="3" s="1"/>
  <c r="R38" i="3"/>
  <c r="L38" i="3"/>
  <c r="L42" i="3" s="1"/>
  <c r="I38" i="3"/>
  <c r="I42" i="3" s="1"/>
  <c r="D74" i="1" s="1"/>
  <c r="P38" i="3"/>
  <c r="P42" i="3" s="1"/>
  <c r="D77" i="1" l="1"/>
  <c r="V38" i="3"/>
  <c r="V42" i="3" s="1"/>
  <c r="B29" i="5" l="1"/>
  <c r="B40" i="5" s="1"/>
  <c r="F40" i="5" l="1"/>
  <c r="F43" i="5" l="1"/>
  <c r="B43" i="5"/>
  <c r="X41" i="3"/>
  <c r="X42" i="3" s="1"/>
  <c r="R42" i="3"/>
  <c r="B71" i="5" l="1"/>
  <c r="F71" i="5"/>
  <c r="D79" i="1"/>
  <c r="Z41" i="3"/>
  <c r="B73" i="5" l="1"/>
  <c r="F73" i="5"/>
  <c r="AD41" i="3"/>
  <c r="D35" i="6"/>
  <c r="AB36" i="3"/>
  <c r="D37" i="6" l="1"/>
  <c r="D45" i="6"/>
  <c r="B75" i="5"/>
  <c r="F75" i="5"/>
  <c r="AB38" i="3"/>
  <c r="AB42" i="3" s="1"/>
  <c r="N36" i="3"/>
  <c r="D41" i="6" l="1"/>
  <c r="D81" i="1"/>
  <c r="D40" i="6"/>
  <c r="N38" i="3"/>
  <c r="N42" i="3" s="1"/>
  <c r="Z36" i="3"/>
  <c r="D42" i="6" l="1"/>
  <c r="AD36" i="3"/>
  <c r="Z38" i="3"/>
  <c r="Z42" i="3" s="1"/>
  <c r="D78" i="1"/>
  <c r="D80" i="1" s="1"/>
  <c r="D82" i="1" s="1"/>
  <c r="D83" i="1" s="1"/>
  <c r="AD38" i="3" l="1"/>
  <c r="AD42" i="3" s="1"/>
</calcChain>
</file>

<file path=xl/sharedStrings.xml><?xml version="1.0" encoding="utf-8"?>
<sst xmlns="http://schemas.openxmlformats.org/spreadsheetml/2006/main" count="385" uniqueCount="242">
  <si>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</si>
  <si>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</si>
  <si>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</si>
  <si>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</si>
  <si>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ธันวาคม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</si>
  <si>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</si>
  <si>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</si>
  <si>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</si>
  <si>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</si>
  <si>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</si>
  <si>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</si>
  <si>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</si>
  <si>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</si>
  <si>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</si>
  <si>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</si>
  <si>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</si>
  <si>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</si>
  <si>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</si>
  <si>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</si>
  <si>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</si>
  <si>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</si>
  <si>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</si>
  <si>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</si>
  <si>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</si>
  <si>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</si>
  <si>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</si>
  <si>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</si>
  <si>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</si>
  <si>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</si>
  <si>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</si>
  <si>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</si>
  <si>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</si>
  <si>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</si>
  <si>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</si>
  <si>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</si>
  <si>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</si>
  <si>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</si>
  <si>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</si>
  <si>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</si>
  <si>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</si>
  <si>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</si>
  <si>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</si>
  <si>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</si>
  <si>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</si>
  <si>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</si>
  <si>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</si>
  <si>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</si>
  <si>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</si>
  <si>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</si>
  <si>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</si>
  <si>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</si>
  <si>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</si>
  <si>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</si>
  <si>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</si>
  <si>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</si>
  <si>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</si>
  <si>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</si>
  <si>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</si>
  <si>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</si>
  <si>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</si>
  <si>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</si>
  <si>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</si>
  <si>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</si>
  <si>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</si>
  <si>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</si>
  <si>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</si>
  <si>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</si>
  <si>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</si>
  <si>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</si>
  <si>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</si>
  <si>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</si>
  <si>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</si>
  <si>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</si>
  <si>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การเปลี่ยนแปลง</t>
  </si>
  <si>
    <t>ส่วนแบ่งกำไร</t>
  </si>
  <si>
    <t>ส่วนของ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</si>
  <si>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</si>
  <si>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</si>
  <si>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</si>
  <si>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</si>
  <si>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</si>
  <si>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</si>
  <si>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</si>
  <si>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</si>
  <si>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ทุนสำรองตาม</t>
  </si>
  <si>
    <t>ยังไม่ได้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</si>
  <si>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</si>
  <si>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</si>
  <si>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</si>
  <si>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</si>
  <si>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</si>
  <si>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</si>
  <si>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</si>
  <si>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</si>
  <si>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</si>
  <si>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</si>
  <si>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</si>
  <si>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</si>
  <si>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</si>
  <si>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</si>
  <si>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</si>
  <si>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โอนไปกำไรสะสม</t>
  </si>
  <si>
    <t>องค์ประกอบอื่น</t>
  </si>
  <si>
    <t>กำไรสะสม</t>
  </si>
  <si>
    <t>ของส่วนของผู้ถือหุ้น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</si>
  <si>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</si>
  <si>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</si>
  <si>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ภาษีเงินได้</t>
  </si>
  <si>
    <t>ค่าเสื่อมราคาและค่าตัดจำหน่าย</t>
  </si>
  <si>
    <t>ค่าตัดจำหน่ายต้นทุนการพัฒนาสวนยาง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</si>
  <si>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</si>
  <si>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</si>
  <si>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</si>
  <si>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</si>
  <si>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</si>
  <si>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</si>
  <si>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</si>
  <si>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</si>
  <si>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</si>
  <si>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</si>
  <si>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</si>
  <si>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</si>
  <si>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</si>
  <si>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</si>
  <si>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</si>
  <si>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</si>
  <si>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</si>
  <si>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</si>
  <si>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</si>
  <si>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</si>
  <si>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ส่วนเกินมูลค่าหุ้น</t>
  </si>
  <si>
    <t>(ขาดทุนสะสม)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</si>
  <si>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</si>
  <si>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</si>
  <si>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กระแสเงินสดสุทธิได้มาจากกิจกรรมดำเนินงาน</t>
  </si>
  <si>
    <t>บริษัท ไทยรับเบอร์ลาเท็คซ์กรุ๊ป จำกัด (มหาชน) และบริษัทย่อย</t>
  </si>
  <si>
    <t>2563</t>
  </si>
  <si>
    <t>เงินกู้ยืมระยะสั้นจากกิจการที่เกี่ยวข้องกัน</t>
  </si>
  <si>
    <t>ยอดคงเหลือ ณ วันที่ 1 มกราคม 2563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</si>
  <si>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</si>
  <si>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</si>
  <si>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ส่วนแบ่งขาดทุนของเงินลงทุนในบริษัทร่วม</t>
  </si>
  <si>
    <t>ผลต่างของ</t>
  </si>
  <si>
    <t>อัตราแลกเปลี่ยน</t>
  </si>
  <si>
    <t>จากการแปลงค่า</t>
  </si>
  <si>
    <t>ผลกำไร (ขาดทุน)</t>
  </si>
  <si>
    <t xml:space="preserve"> จากการตีราคาสินทรัพย์</t>
  </si>
  <si>
    <t xml:space="preserve">    (หุ้นสามัญจำนวน 681,479,688 หุ้น มูลค่า 1.00 บาทต่อหุ้น)</t>
  </si>
  <si>
    <t xml:space="preserve">     กำไรสำหรับงวด</t>
  </si>
  <si>
    <t>ค่าใช้จ่ายภาษีเงินได้</t>
  </si>
  <si>
    <t>ปรับรายการที่กระทบกำไรเป็นเงินสดรับ (จ่าย)</t>
  </si>
  <si>
    <t>สิทธิการใช้ประโยชน์ในที่ดินตัดจ่าย</t>
  </si>
  <si>
    <t>รวมกำไร (ขาดทุน) เบ็ดเสร็จสำหรับงวด</t>
  </si>
  <si>
    <t xml:space="preserve">     กำไร (ขาดทุน) เบ็ดเสร็จอื่น</t>
  </si>
  <si>
    <t>กำไร (ขาดทุน) เบ็ดเสร็จสำหรับงวด</t>
  </si>
  <si>
    <t xml:space="preserve">เงินสดจ่ายชำระหนี้ตามสัญญาเช่า </t>
  </si>
  <si>
    <t>เงินสดจ่ายชำระเงินกู้ยืมระยะสั้นจากกิจการที่เกี่ยวข้องกัน</t>
  </si>
  <si>
    <t>ข้อมูลเพิ่มเติมสำหรับงบกระแสเงินสด</t>
  </si>
  <si>
    <t>รายการที่ไม่ใช่เงินสด</t>
  </si>
  <si>
    <t xml:space="preserve">   สินทรัพย์สิทธิการใช้ภายใต้สัญญาเช่าการเงิน</t>
  </si>
  <si>
    <t xml:space="preserve">   ต้นทุนการทางการเงินที่รวมในต้นทุนของสินทรัพย์ที่เข้าเงื่อนไข</t>
  </si>
  <si>
    <t>ผลประโยชน์พนักงานจ่าย</t>
  </si>
  <si>
    <t>เงินลงทุนในสินทรัพย์ทางการเงินไม่หมุนเวียน</t>
  </si>
  <si>
    <t>สินทรัพย์ไม่มีตัวตนอื่นนอกจากค่าความนิยม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</si>
  <si>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</si>
  <si>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</si>
  <si>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เงินกู้ยืมระยะยาวจากสถาบันการเงิน</t>
  </si>
  <si>
    <t>เงินรับล่วงหน้าค่าหุ้น</t>
  </si>
  <si>
    <t>ส่วนเกินทุนจากการจ่ายโดยใช้หุ้นเป็นเกณฑ์</t>
  </si>
  <si>
    <t xml:space="preserve">      ทุนสำรองตามกฎหมาย</t>
  </si>
  <si>
    <t xml:space="preserve">     </t>
  </si>
  <si>
    <t>2564</t>
  </si>
  <si>
    <t>ยอดคงเหลือ ณ วันที่ 1 มกราคม 2564</t>
  </si>
  <si>
    <t>กำไรขาดทุนเบ็ดเสร็จสำหรับงวด</t>
  </si>
  <si>
    <t>รวมกำไรขาดทุนเบ็ดเสร็จสำหรับงวด</t>
  </si>
  <si>
    <t>หนี้สินตามสัญญาเช่า</t>
  </si>
  <si>
    <t>เงินรับล่วงหน้า</t>
  </si>
  <si>
    <t>ค่าหุ้น</t>
  </si>
  <si>
    <t>ส่วนเกินทุน</t>
  </si>
  <si>
    <t>จากการจ่าย</t>
  </si>
  <si>
    <t>โดยใช้หุ้นเป็นเกณฑ์</t>
  </si>
  <si>
    <t>กำไรจากกิจกรรมดำเนินงาน</t>
  </si>
  <si>
    <t>โอนไปสำรองตามกฎหมาย</t>
  </si>
  <si>
    <t>(ไม่ได้ตรวจสอบ)</t>
  </si>
  <si>
    <t>กำไรต่อหุ้นขั้นพื้นฐาน</t>
  </si>
  <si>
    <t>(กำไร) ขาดทุนจากอัตราแลกเปลี่ยนที่ยังไม่เกิดขึ้น</t>
  </si>
  <si>
    <t>กระแสเงินสดสุทธิใช้ไปในกิจกรรมจัดหาเงิน</t>
  </si>
  <si>
    <t>กลับรายการขาดทุนจากการปรับมูลค่าสินค้า</t>
  </si>
  <si>
    <t xml:space="preserve">   สถาบันการเงินลดลง</t>
  </si>
  <si>
    <t>ผลขาดทุนสุทธิจากการด้อยค่าที่รับรู้ในกำไรหรือขาดทุน</t>
  </si>
  <si>
    <t>ส่วนแบ่งขาดทุนของบริษัทร่วมที่ใช้วิธีส่วนได้เสีย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</si>
  <si>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</si>
  <si>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</si>
  <si>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กำไร (ขาดทุน) สำหรับงวด</t>
  </si>
  <si>
    <t>การแบ่งปันกำไร (ขาดทุน)</t>
  </si>
  <si>
    <t xml:space="preserve">กำไร (ขาดทุน) สำหรับงวด </t>
  </si>
  <si>
    <t>กำไร (ขาดทุน) ก่อนภาษีเงินได้</t>
  </si>
  <si>
    <t>กำไร (ขาดทุน) จากกิจกรรมดำเนินงาน</t>
  </si>
  <si>
    <t>30 มิถุนายน</t>
  </si>
  <si>
    <t>สำหรับงวดหกเดือนสิ้นสุดวันที่</t>
  </si>
  <si>
    <t>ยอดคงเหลือ ณ วันที่ 30 มิถุนายน 2563</t>
  </si>
  <si>
    <t>ยอดคงเหลือ ณ วันที่ 30 มิถุนายน 2564</t>
  </si>
  <si>
    <t>ขาดทุนจากการตัดจำหน่ายต้นทุนการพัฒนาสวนยาง</t>
  </si>
  <si>
    <t>ขาดทุนจากการตัดจำหน่ายสินทรัพย์สิทธิการใช้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</si>
  <si>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</si>
  <si>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เงินสดจ่ายเพื่อซื้อส่วนได้เสียในบริษัทย่อย</t>
  </si>
  <si>
    <t xml:space="preserve">   เจ้าหนี้ทรัพย์สิน</t>
  </si>
  <si>
    <t xml:space="preserve">                        -</t>
  </si>
  <si>
    <t>ภาษีเงินได้นิติบุคคลค้างจ่าย</t>
  </si>
  <si>
    <t>สำหรับงวดหกเดือนสิ้นสุดวันที่ 30 มิถุนายน 2563</t>
  </si>
  <si>
    <t>สำหรับงวดหกเดือนสิ้นสุดวันที่ 30 มิถุนายน 2564</t>
  </si>
  <si>
    <t>รายการกับผู้ถือหุ้นที่บันทึกโดยตรงเข้าส่วนของผู้ถือหุ้น</t>
  </si>
  <si>
    <t xml:space="preserve">    การเปลี่ยนแปลงในส่วนได้เสียในบริษัทย่อย</t>
  </si>
  <si>
    <t xml:space="preserve">    การจำหน่ายส่วนได้เสียที่ไม่มีอำนาจควบคุม</t>
  </si>
  <si>
    <t xml:space="preserve"> 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</si>
  <si>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</si>
  <si>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 xml:space="preserve">    เงินปันผลจ่ายในบริษัทย่อย</t>
  </si>
  <si>
    <t>5, 6</t>
  </si>
  <si>
    <t>ขาดทุนเบ็ดเสร็จอื่นสำหรับงวด - สุทธิจากภาษี</t>
  </si>
  <si>
    <t>กำไร (ขาดทุน)  ก่อนภาษีเงินได้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</si>
  <si>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</si>
  <si>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</si>
  <si>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 xml:space="preserve">     กำไร (ขาดทุน) สำหรับงวด</t>
  </si>
  <si>
    <t>เงินปันผลรับ</t>
  </si>
  <si>
    <t>รับคืนภาษีเงินได้</t>
  </si>
  <si>
    <t>เงินสดรับจากการจำหน่ายเงินลงทุนในบริษัทย่อย</t>
  </si>
  <si>
    <t>เงินมัดจำจ่ายจากการซื้อที่ดิน อาคารและอุปกรณ์</t>
  </si>
  <si>
    <t>3, 9</t>
  </si>
  <si>
    <t xml:space="preserve">    รวมเงินทุนจากการจัดสรรส่วนทุนให้ผู้ถือหุ้น</t>
  </si>
  <si>
    <t xml:space="preserve">    เงินทุนจากการจัดสรรส่วนทุนให้ผู้ถือหุ้น</t>
  </si>
  <si>
    <t>หนี้สินทางการเงินหมุนเวียนอื่น</t>
  </si>
  <si>
    <t>สินทรัพย์ทางการเงินหมุนเวียนอื่น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</si>
  <si>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</si>
  <si>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เงินสดและรายการเทียบเท่าเงินสด ณ วันที่ 30 มิถุนายน</t>
  </si>
  <si>
    <t>เงินสดรับจากการขายอสังหาริมทรัพย์เพื่อการลงทุน</t>
  </si>
  <si>
    <t>หนี้สูญและหนี้สงสัยจะสูญ (กลับรายการ)</t>
  </si>
  <si>
    <t>กระแสเงินสดสุทธิได้มาจาก (ใช้ไปใน) กิจกรรมลงทุน</t>
  </si>
  <si>
    <t>เงินจ่ายล่วงหน้าค่าซื้อเครื่องจักร</t>
  </si>
  <si>
    <t>เงินปันผลจ่ายให้ส่วนได้เสียที่ไม่มีอำนาจควบคุม</t>
  </si>
  <si>
    <t>กำไรจากการจำหน่ายที่ดิน อาคารและอุปกรณ์</t>
  </si>
  <si>
    <t>กำไรจากการจำหน่ายอสังหาริมทรัพย์เพื่อการลงทุน</t>
  </si>
  <si>
    <t xml:space="preserve">   การออกตั๋วเงินจ่ายจากบริษัทย่อยแก่บริษัทใหญ่โดยถือเป็นการรับชำระลูกหนี้จากบริษัทย่อย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</si>
</sst>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#,##0.00;\(#,##0.00\);\-\ \ "/>
    <numFmt numFmtId="191" formatCode="_(* #,##0_);_(* \(#,##0\);_(* &quot;-&quot;??_);_(@_)"/>
    <numFmt numFmtId="192" formatCode="_(* #,##0.000_);_(* \(#,##0.000\);_(* &quot;-&quot;_);_(@_)"/>
    <numFmt numFmtId="193" formatCode="#,##0;\(#,##0\);\-\ \ "/>
    <numFmt numFmtId="194" formatCode="0.00000"/>
  </numFmts>
  <fonts count="18" x14ac:knownFonts="1"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5"/>
      <color theme="1"/>
      <name val="Angsana New"/>
      <family val="1"/>
    </font>
    <font>
      <sz val="10"/>
      <name val="Arial"/>
      <family val="2"/>
    </font>
    <font>
      <b/>
      <i/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190" fontId="9" fillId="0" borderId="0" applyFont="0" applyFill="0" applyBorder="0" applyAlignment="0" applyProtection="0"/>
    <xf numFmtId="0" fontId="1" fillId="0" borderId="0"/>
    <xf numFmtId="188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9" fillId="0" borderId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4" fillId="0" borderId="0"/>
    <xf numFmtId="0" fontId="1" fillId="0" borderId="0"/>
    <xf numFmtId="188" fontId="6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6" fillId="0" borderId="0" applyFont="0" applyFill="0" applyBorder="0" applyAlignment="0" applyProtection="0"/>
  </cellStyleXfs>
  <cellXfs count="218">
    <xf numFmtId="0" fontId="0" fillId="0" borderId="0" xfId="0"/>
    <xf numFmtId="187" fontId="1" fillId="0" borderId="0" xfId="3" applyNumberFormat="1" applyFont="1" applyFill="1" applyBorder="1" applyAlignment="1" applyProtection="1">
      <alignment horizontal="right" vertical="center"/>
      <protection locked="0"/>
    </xf>
    <xf numFmtId="189" fontId="2" fillId="0" borderId="0" xfId="4" applyNumberFormat="1" applyFont="1" applyFill="1" applyAlignment="1">
      <alignment horizontal="left" vertical="center"/>
    </xf>
    <xf numFmtId="189" fontId="3" fillId="0" borderId="0" xfId="4" applyNumberFormat="1" applyFont="1" applyFill="1" applyAlignment="1">
      <alignment horizontal="center" vertical="center"/>
    </xf>
    <xf numFmtId="189" fontId="4" fillId="0" borderId="0" xfId="4" applyNumberFormat="1" applyFont="1" applyFill="1" applyAlignment="1">
      <alignment horizontal="left" vertical="center"/>
    </xf>
    <xf numFmtId="187" fontId="4" fillId="0" borderId="0" xfId="4" applyNumberFormat="1" applyFont="1" applyFill="1" applyAlignment="1">
      <alignment horizontal="right" vertical="center"/>
    </xf>
    <xf numFmtId="187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89" fontId="1" fillId="0" borderId="0" xfId="4" applyNumberFormat="1" applyFont="1" applyFill="1" applyBorder="1" applyAlignment="1">
      <alignment horizontal="left" vertical="center"/>
    </xf>
    <xf numFmtId="189" fontId="5" fillId="0" borderId="0" xfId="4" applyNumberFormat="1" applyFont="1" applyFill="1" applyBorder="1" applyAlignment="1">
      <alignment horizontal="center" vertical="center"/>
    </xf>
    <xf numFmtId="187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89" fontId="1" fillId="0" borderId="0" xfId="4" applyNumberFormat="1" applyFont="1" applyFill="1" applyAlignment="1">
      <alignment horizontal="left" vertical="center"/>
    </xf>
    <xf numFmtId="189" fontId="5" fillId="0" borderId="0" xfId="4" applyNumberFormat="1" applyFont="1" applyFill="1" applyAlignment="1">
      <alignment horizontal="center" vertical="center"/>
    </xf>
    <xf numFmtId="187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2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187" fontId="1" fillId="0" borderId="0" xfId="3" applyNumberFormat="1" applyFont="1" applyFill="1" applyAlignment="1">
      <alignment horizontal="right" vertical="center"/>
    </xf>
    <xf numFmtId="187" fontId="1" fillId="0" borderId="3" xfId="3" applyNumberFormat="1" applyFont="1" applyFill="1" applyBorder="1" applyAlignment="1">
      <alignment horizontal="right" vertical="center"/>
    </xf>
    <xf numFmtId="0" fontId="8" fillId="0" borderId="0" xfId="5" applyFont="1" applyFill="1" applyAlignment="1">
      <alignment horizontal="left"/>
    </xf>
    <xf numFmtId="187" fontId="8" fillId="0" borderId="3" xfId="3" applyNumberFormat="1" applyFont="1" applyFill="1" applyBorder="1" applyAlignment="1">
      <alignment horizontal="right" vertical="center"/>
    </xf>
    <xf numFmtId="187" fontId="8" fillId="0" borderId="0" xfId="3" applyNumberFormat="1" applyFont="1" applyFill="1" applyAlignment="1">
      <alignment horizontal="right" vertical="center"/>
    </xf>
    <xf numFmtId="0" fontId="12" fillId="0" borderId="0" xfId="6" applyFont="1" applyFill="1" applyAlignment="1">
      <alignment horizontal="left"/>
    </xf>
    <xf numFmtId="187" fontId="1" fillId="0" borderId="0" xfId="3" applyNumberFormat="1" applyFont="1" applyFill="1" applyBorder="1" applyAlignment="1">
      <alignment horizontal="right" vertical="center"/>
    </xf>
    <xf numFmtId="0" fontId="8" fillId="0" borderId="0" xfId="7" applyFont="1" applyFill="1" applyAlignment="1">
      <alignment horizontal="left"/>
    </xf>
    <xf numFmtId="0" fontId="8" fillId="0" borderId="0" xfId="4" applyFont="1" applyFill="1" applyAlignment="1">
      <alignment horizontal="left"/>
    </xf>
    <xf numFmtId="187" fontId="8" fillId="0" borderId="4" xfId="3" applyNumberFormat="1" applyFont="1" applyFill="1" applyBorder="1" applyAlignment="1">
      <alignment horizontal="right" vertical="center"/>
    </xf>
    <xf numFmtId="189" fontId="8" fillId="0" borderId="0" xfId="4" applyNumberFormat="1" applyFont="1" applyFill="1" applyAlignment="1">
      <alignment horizontal="left" vertical="center"/>
    </xf>
    <xf numFmtId="187" fontId="8" fillId="0" borderId="5" xfId="3" applyNumberFormat="1" applyFont="1" applyFill="1" applyBorder="1" applyAlignment="1">
      <alignment horizontal="right" vertical="center"/>
    </xf>
    <xf numFmtId="187" fontId="8" fillId="0" borderId="0" xfId="3" applyNumberFormat="1" applyFont="1" applyFill="1" applyBorder="1" applyAlignment="1">
      <alignment horizontal="right" vertical="center"/>
    </xf>
    <xf numFmtId="189" fontId="8" fillId="0" borderId="0" xfId="8" applyNumberFormat="1" applyFont="1" applyFill="1" applyAlignment="1">
      <alignment horizontal="left" vertical="center"/>
    </xf>
    <xf numFmtId="9" fontId="8" fillId="0" borderId="0" xfId="9" applyFont="1" applyFill="1" applyBorder="1" applyAlignment="1">
      <alignment horizontal="right" vertical="center"/>
    </xf>
    <xf numFmtId="189" fontId="12" fillId="0" borderId="0" xfId="8" applyNumberFormat="1" applyFont="1" applyFill="1" applyAlignment="1">
      <alignment horizontal="left" vertical="center"/>
    </xf>
    <xf numFmtId="189" fontId="1" fillId="0" borderId="0" xfId="8" applyNumberFormat="1" applyFont="1" applyFill="1" applyAlignment="1">
      <alignment horizontal="left" vertical="center"/>
    </xf>
    <xf numFmtId="187" fontId="1" fillId="0" borderId="0" xfId="10" applyNumberFormat="1" applyFont="1" applyFill="1" applyBorder="1" applyAlignment="1">
      <alignment horizontal="right" vertical="center"/>
    </xf>
    <xf numFmtId="187" fontId="8" fillId="0" borderId="1" xfId="10" applyNumberFormat="1" applyFont="1" applyFill="1" applyBorder="1" applyAlignment="1">
      <alignment horizontal="right" vertical="center"/>
    </xf>
    <xf numFmtId="187" fontId="8" fillId="0" borderId="0" xfId="10" applyNumberFormat="1" applyFont="1" applyFill="1" applyBorder="1" applyAlignment="1">
      <alignment horizontal="right" vertical="center"/>
    </xf>
    <xf numFmtId="187" fontId="8" fillId="0" borderId="5" xfId="10" applyNumberFormat="1" applyFont="1" applyFill="1" applyBorder="1" applyAlignment="1">
      <alignment horizontal="right" vertical="center"/>
    </xf>
    <xf numFmtId="187" fontId="8" fillId="0" borderId="0" xfId="10" applyNumberFormat="1" applyFont="1" applyFill="1" applyAlignment="1">
      <alignment horizontal="right" vertical="center"/>
    </xf>
    <xf numFmtId="187" fontId="8" fillId="0" borderId="2" xfId="3" applyNumberFormat="1" applyFont="1" applyFill="1" applyBorder="1" applyAlignment="1">
      <alignment horizontal="right" vertical="center"/>
    </xf>
    <xf numFmtId="187" fontId="1" fillId="0" borderId="0" xfId="10" applyNumberFormat="1" applyFont="1" applyFill="1" applyAlignment="1">
      <alignment horizontal="right" vertical="center"/>
    </xf>
    <xf numFmtId="187" fontId="1" fillId="0" borderId="3" xfId="10" applyNumberFormat="1" applyFont="1" applyFill="1" applyBorder="1" applyAlignment="1">
      <alignment horizontal="right" vertical="center"/>
    </xf>
    <xf numFmtId="187" fontId="8" fillId="0" borderId="2" xfId="10" applyNumberFormat="1" applyFont="1" applyFill="1" applyBorder="1" applyAlignment="1">
      <alignment horizontal="right" vertical="center"/>
    </xf>
    <xf numFmtId="188" fontId="1" fillId="0" borderId="0" xfId="3" applyNumberFormat="1" applyFont="1" applyFill="1" applyBorder="1" applyAlignment="1">
      <alignment horizontal="right" vertical="center"/>
    </xf>
    <xf numFmtId="188" fontId="1" fillId="0" borderId="0" xfId="4" applyNumberFormat="1" applyFont="1" applyFill="1" applyBorder="1" applyAlignment="1">
      <alignment horizontal="right" vertical="center"/>
    </xf>
    <xf numFmtId="187" fontId="4" fillId="0" borderId="0" xfId="11" applyNumberFormat="1" applyFont="1" applyFill="1" applyBorder="1" applyAlignment="1">
      <alignment horizontal="right" vertical="center"/>
    </xf>
    <xf numFmtId="187" fontId="4" fillId="0" borderId="0" xfId="3" applyNumberFormat="1" applyFont="1" applyFill="1" applyBorder="1" applyAlignment="1">
      <alignment vertical="center"/>
    </xf>
    <xf numFmtId="187" fontId="4" fillId="0" borderId="0" xfId="11" applyNumberFormat="1" applyFont="1" applyFill="1" applyBorder="1" applyAlignment="1">
      <alignment vertical="center"/>
    </xf>
    <xf numFmtId="189" fontId="4" fillId="0" borderId="0" xfId="11" applyNumberFormat="1" applyFont="1" applyFill="1" applyBorder="1" applyAlignment="1">
      <alignment vertical="center"/>
    </xf>
    <xf numFmtId="189" fontId="2" fillId="0" borderId="0" xfId="4" applyNumberFormat="1" applyFont="1" applyFill="1" applyBorder="1" applyAlignment="1">
      <alignment horizontal="left" vertical="center"/>
    </xf>
    <xf numFmtId="189" fontId="3" fillId="0" borderId="0" xfId="4" applyNumberFormat="1" applyFont="1" applyFill="1" applyBorder="1" applyAlignment="1">
      <alignment horizontal="center" vertical="center"/>
    </xf>
    <xf numFmtId="189" fontId="1" fillId="0" borderId="0" xfId="11" applyNumberFormat="1" applyFont="1" applyFill="1" applyBorder="1" applyAlignment="1">
      <alignment vertical="center"/>
    </xf>
    <xf numFmtId="189" fontId="5" fillId="0" borderId="0" xfId="11" applyNumberFormat="1" applyFont="1" applyFill="1" applyBorder="1" applyAlignment="1">
      <alignment horizontal="center" vertical="center"/>
    </xf>
    <xf numFmtId="187" fontId="8" fillId="0" borderId="0" xfId="11" applyNumberFormat="1" applyFont="1" applyFill="1" applyBorder="1" applyAlignment="1">
      <alignment horizontal="centerContinuous" vertical="center"/>
    </xf>
    <xf numFmtId="187" fontId="1" fillId="0" borderId="0" xfId="11" applyNumberFormat="1" applyFont="1" applyFill="1" applyBorder="1" applyAlignment="1">
      <alignment horizontal="center" vertical="center"/>
    </xf>
    <xf numFmtId="187" fontId="1" fillId="0" borderId="0" xfId="11" applyNumberFormat="1" applyFont="1" applyFill="1" applyBorder="1" applyAlignment="1">
      <alignment vertical="center"/>
    </xf>
    <xf numFmtId="189" fontId="1" fillId="0" borderId="0" xfId="11" applyNumberFormat="1" applyFont="1" applyFill="1" applyBorder="1" applyAlignment="1">
      <alignment horizontal="center" vertical="center"/>
    </xf>
    <xf numFmtId="0" fontId="7" fillId="0" borderId="0" xfId="4" applyFont="1" applyFill="1" applyAlignment="1">
      <alignment horizontal="left"/>
    </xf>
    <xf numFmtId="187" fontId="8" fillId="0" borderId="0" xfId="12" applyNumberFormat="1" applyFont="1" applyFill="1" applyBorder="1" applyAlignment="1">
      <alignment horizontal="right" vertical="center"/>
    </xf>
    <xf numFmtId="187" fontId="8" fillId="0" borderId="0" xfId="12" applyNumberFormat="1" applyFont="1" applyFill="1" applyBorder="1" applyAlignment="1">
      <alignment vertical="center"/>
    </xf>
    <xf numFmtId="187" fontId="8" fillId="0" borderId="0" xfId="12" applyNumberFormat="1" applyFont="1" applyFill="1" applyAlignment="1">
      <alignment horizontal="right" vertical="center"/>
    </xf>
    <xf numFmtId="189" fontId="7" fillId="0" borderId="0" xfId="11" applyNumberFormat="1" applyFont="1" applyFill="1" applyBorder="1" applyAlignment="1">
      <alignment vertical="center"/>
    </xf>
    <xf numFmtId="189" fontId="6" fillId="0" borderId="0" xfId="11" applyNumberFormat="1" applyFont="1" applyFill="1" applyBorder="1" applyAlignment="1">
      <alignment vertical="center"/>
    </xf>
    <xf numFmtId="187" fontId="1" fillId="0" borderId="0" xfId="12" applyNumberFormat="1" applyFont="1" applyFill="1" applyAlignment="1">
      <alignment horizontal="center" vertical="center"/>
    </xf>
    <xf numFmtId="187" fontId="1" fillId="0" borderId="0" xfId="12" applyNumberFormat="1" applyFont="1" applyFill="1" applyBorder="1" applyAlignment="1">
      <alignment horizontal="right" vertical="center"/>
    </xf>
    <xf numFmtId="187" fontId="1" fillId="0" borderId="0" xfId="12" applyNumberFormat="1" applyFont="1" applyFill="1" applyAlignment="1">
      <alignment horizontal="right" vertical="center"/>
    </xf>
    <xf numFmtId="187" fontId="1" fillId="0" borderId="0" xfId="12" applyNumberFormat="1" applyFont="1" applyFill="1" applyBorder="1" applyAlignment="1">
      <alignment horizontal="center" vertical="center"/>
    </xf>
    <xf numFmtId="187" fontId="1" fillId="0" borderId="0" xfId="11" applyNumberFormat="1" applyFont="1" applyFill="1" applyBorder="1" applyAlignment="1">
      <alignment horizontal="right" vertical="center"/>
    </xf>
    <xf numFmtId="187" fontId="1" fillId="0" borderId="0" xfId="3" applyNumberFormat="1" applyFont="1" applyFill="1" applyBorder="1" applyAlignment="1">
      <alignment vertical="center"/>
    </xf>
    <xf numFmtId="189" fontId="4" fillId="0" borderId="0" xfId="4" applyNumberFormat="1" applyFont="1" applyFill="1" applyAlignment="1">
      <alignment horizontal="center" vertical="center"/>
    </xf>
    <xf numFmtId="189" fontId="4" fillId="0" borderId="0" xfId="4" applyNumberFormat="1" applyFont="1" applyFill="1" applyBorder="1" applyAlignment="1">
      <alignment horizontal="center" vertical="center"/>
    </xf>
    <xf numFmtId="189" fontId="8" fillId="0" borderId="0" xfId="11" applyNumberFormat="1" applyFont="1" applyFill="1" applyBorder="1" applyAlignment="1">
      <alignment vertical="center"/>
    </xf>
    <xf numFmtId="189" fontId="12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2" fillId="0" borderId="0" xfId="14" applyFont="1" applyFill="1" applyAlignment="1">
      <alignment horizontal="center" vertical="center"/>
    </xf>
    <xf numFmtId="187" fontId="4" fillId="0" borderId="0" xfId="3" applyNumberFormat="1" applyFont="1" applyFill="1" applyAlignment="1">
      <alignment horizontal="right" vertical="center"/>
    </xf>
    <xf numFmtId="0" fontId="12" fillId="0" borderId="0" xfId="4" applyFont="1" applyFill="1" applyBorder="1" applyAlignment="1">
      <alignment horizontal="left" wrapText="1"/>
    </xf>
    <xf numFmtId="187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187" fontId="1" fillId="0" borderId="4" xfId="3" applyNumberFormat="1" applyFont="1" applyFill="1" applyBorder="1" applyAlignment="1">
      <alignment horizontal="right" vertical="center"/>
    </xf>
    <xf numFmtId="187" fontId="1" fillId="0" borderId="0" xfId="3" applyNumberFormat="1" applyFont="1" applyFill="1" applyAlignment="1">
      <alignment horizontal="center" vertical="center"/>
    </xf>
    <xf numFmtId="187" fontId="5" fillId="0" borderId="0" xfId="4" applyNumberFormat="1" applyFont="1" applyFill="1" applyAlignment="1">
      <alignment horizontal="center" vertical="center"/>
    </xf>
    <xf numFmtId="187" fontId="1" fillId="0" borderId="0" xfId="4" applyNumberFormat="1" applyFont="1" applyFill="1" applyAlignment="1">
      <alignment horizontal="center" vertical="center"/>
    </xf>
    <xf numFmtId="188" fontId="1" fillId="0" borderId="0" xfId="3" applyFont="1" applyFill="1" applyBorder="1" applyAlignment="1">
      <alignment horizontal="right" vertical="center"/>
    </xf>
    <xf numFmtId="187" fontId="1" fillId="0" borderId="4" xfId="10" applyNumberFormat="1" applyFont="1" applyFill="1" applyBorder="1" applyAlignment="1">
      <alignment horizontal="right" vertical="center"/>
    </xf>
    <xf numFmtId="187" fontId="8" fillId="0" borderId="0" xfId="4" applyNumberFormat="1" applyFont="1" applyFill="1" applyAlignment="1">
      <alignment horizontal="right" vertical="center"/>
    </xf>
    <xf numFmtId="189" fontId="12" fillId="0" borderId="0" xfId="4" applyNumberFormat="1" applyFont="1" applyFill="1" applyAlignment="1">
      <alignment horizontal="left" vertical="center"/>
    </xf>
    <xf numFmtId="187" fontId="8" fillId="0" borderId="1" xfId="3" applyNumberFormat="1" applyFont="1" applyFill="1" applyBorder="1" applyAlignment="1">
      <alignment horizontal="right" vertical="center"/>
    </xf>
    <xf numFmtId="0" fontId="8" fillId="0" borderId="0" xfId="4" applyFont="1" applyFill="1" applyAlignment="1">
      <alignment vertical="center"/>
    </xf>
    <xf numFmtId="187" fontId="8" fillId="0" borderId="4" xfId="4" applyNumberFormat="1" applyFont="1" applyFill="1" applyBorder="1" applyAlignment="1">
      <alignment horizontal="right" vertical="center"/>
    </xf>
    <xf numFmtId="188" fontId="8" fillId="0" borderId="0" xfId="12" applyNumberFormat="1" applyFont="1" applyFill="1" applyBorder="1" applyAlignment="1">
      <alignment horizontal="right" vertical="center"/>
    </xf>
    <xf numFmtId="190" fontId="1" fillId="0" borderId="2" xfId="1" applyFont="1" applyFill="1" applyBorder="1" applyAlignment="1">
      <alignment horizontal="right" vertical="center"/>
    </xf>
    <xf numFmtId="189" fontId="1" fillId="2" borderId="0" xfId="11" applyNumberFormat="1" applyFont="1" applyFill="1" applyBorder="1" applyAlignment="1">
      <alignment vertical="center"/>
    </xf>
    <xf numFmtId="49" fontId="1" fillId="0" borderId="0" xfId="2" quotePrefix="1" applyNumberFormat="1" applyFont="1" applyFill="1" applyAlignment="1">
      <alignment horizontal="center" vertical="center"/>
    </xf>
    <xf numFmtId="49" fontId="1" fillId="0" borderId="0" xfId="2" applyNumberFormat="1" applyFont="1" applyFill="1" applyAlignment="1">
      <alignment horizontal="center" vertical="center"/>
    </xf>
    <xf numFmtId="49" fontId="1" fillId="0" borderId="0" xfId="2" quotePrefix="1" applyNumberFormat="1" applyFont="1" applyFill="1" applyBorder="1" applyAlignment="1">
      <alignment horizontal="center" vertical="center"/>
    </xf>
    <xf numFmtId="189" fontId="6" fillId="0" borderId="0" xfId="11" applyNumberFormat="1" applyFont="1" applyFill="1" applyAlignment="1">
      <alignment vertical="center"/>
    </xf>
    <xf numFmtId="189" fontId="8" fillId="0" borderId="0" xfId="11" applyNumberFormat="1" applyFont="1" applyFill="1" applyAlignment="1">
      <alignment vertical="center"/>
    </xf>
    <xf numFmtId="193" fontId="1" fillId="0" borderId="0" xfId="1" applyNumberFormat="1" applyFont="1" applyFill="1" applyAlignment="1">
      <alignment vertical="center"/>
    </xf>
    <xf numFmtId="189" fontId="12" fillId="0" borderId="0" xfId="15" applyNumberFormat="1" applyFont="1" applyFill="1" applyAlignment="1">
      <alignment horizontal="left" vertical="center"/>
    </xf>
    <xf numFmtId="189" fontId="8" fillId="0" borderId="0" xfId="15" applyNumberFormat="1" applyFont="1" applyFill="1" applyAlignment="1">
      <alignment horizontal="left" vertical="center"/>
    </xf>
    <xf numFmtId="193" fontId="1" fillId="0" borderId="0" xfId="1" applyNumberFormat="1" applyFont="1" applyFill="1"/>
    <xf numFmtId="190" fontId="1" fillId="0" borderId="0" xfId="1" applyFont="1" applyFill="1"/>
    <xf numFmtId="0" fontId="1" fillId="0" borderId="0" xfId="15" applyFont="1" applyFill="1"/>
    <xf numFmtId="189" fontId="1" fillId="0" borderId="0" xfId="15" applyNumberFormat="1" applyFont="1" applyFill="1" applyAlignment="1">
      <alignment horizontal="left" vertical="center"/>
    </xf>
    <xf numFmtId="187" fontId="8" fillId="0" borderId="1" xfId="3" applyNumberFormat="1" applyFont="1" applyFill="1" applyBorder="1" applyAlignment="1" applyProtection="1">
      <alignment horizontal="right" vertical="center"/>
      <protection locked="0"/>
    </xf>
    <xf numFmtId="187" fontId="8" fillId="0" borderId="0" xfId="3" applyNumberFormat="1" applyFont="1" applyFill="1" applyBorder="1" applyAlignment="1" applyProtection="1">
      <alignment horizontal="right" vertical="center"/>
      <protection locked="0"/>
    </xf>
    <xf numFmtId="187" fontId="1" fillId="0" borderId="0" xfId="3" applyNumberFormat="1" applyFont="1" applyFill="1" applyBorder="1" applyAlignment="1" applyProtection="1">
      <alignment horizontal="center" vertical="center"/>
      <protection locked="0"/>
    </xf>
    <xf numFmtId="187" fontId="8" fillId="0" borderId="2" xfId="3" applyNumberFormat="1" applyFont="1" applyFill="1" applyBorder="1" applyAlignment="1" applyProtection="1">
      <alignment horizontal="right" vertical="center"/>
      <protection locked="0"/>
    </xf>
    <xf numFmtId="187" fontId="8" fillId="0" borderId="3" xfId="3" applyNumberFormat="1" applyFont="1" applyFill="1" applyBorder="1" applyAlignment="1" applyProtection="1">
      <alignment horizontal="right" vertical="center"/>
      <protection locked="0"/>
    </xf>
    <xf numFmtId="187" fontId="1" fillId="0" borderId="2" xfId="3" applyNumberFormat="1" applyFont="1" applyFill="1" applyBorder="1" applyAlignment="1" applyProtection="1">
      <alignment horizontal="right" vertical="center"/>
      <protection locked="0"/>
    </xf>
    <xf numFmtId="187" fontId="1" fillId="0" borderId="0" xfId="3" applyNumberFormat="1" applyFont="1" applyFill="1" applyBorder="1" applyAlignment="1" applyProtection="1">
      <alignment vertical="center"/>
      <protection locked="0"/>
    </xf>
    <xf numFmtId="187" fontId="8" fillId="0" borderId="4" xfId="3" applyNumberFormat="1" applyFont="1" applyFill="1" applyBorder="1" applyAlignment="1" applyProtection="1">
      <alignment horizontal="right" vertical="center"/>
      <protection locked="0"/>
    </xf>
    <xf numFmtId="187" fontId="1" fillId="0" borderId="3" xfId="3" applyNumberFormat="1" applyFont="1" applyFill="1" applyBorder="1" applyAlignment="1" applyProtection="1">
      <alignment horizontal="right" vertical="center"/>
      <protection locked="0"/>
    </xf>
    <xf numFmtId="0" fontId="1" fillId="0" borderId="0" xfId="4" applyFont="1" applyFill="1" applyAlignment="1">
      <alignment horizontal="left"/>
    </xf>
    <xf numFmtId="0" fontId="1" fillId="0" borderId="0" xfId="4" applyAlignment="1">
      <alignment vertical="center"/>
    </xf>
    <xf numFmtId="187" fontId="1" fillId="0" borderId="0" xfId="4" applyNumberFormat="1" applyAlignment="1">
      <alignment horizontal="right" vertical="center"/>
    </xf>
    <xf numFmtId="189" fontId="1" fillId="0" borderId="0" xfId="4" applyNumberFormat="1" applyAlignment="1">
      <alignment horizontal="left" vertical="center"/>
    </xf>
    <xf numFmtId="189" fontId="5" fillId="0" borderId="0" xfId="4" applyNumberFormat="1" applyFont="1" applyAlignment="1">
      <alignment horizontal="center" vertical="center"/>
    </xf>
    <xf numFmtId="192" fontId="1" fillId="0" borderId="0" xfId="4" applyNumberFormat="1" applyAlignment="1">
      <alignment horizontal="right" vertical="center"/>
    </xf>
    <xf numFmtId="187" fontId="1" fillId="0" borderId="0" xfId="4" applyNumberFormat="1" applyAlignment="1">
      <alignment vertical="center"/>
    </xf>
    <xf numFmtId="188" fontId="1" fillId="0" borderId="0" xfId="4" applyNumberFormat="1" applyAlignment="1">
      <alignment horizontal="right" vertical="center"/>
    </xf>
    <xf numFmtId="0" fontId="1" fillId="0" borderId="0" xfId="4" applyAlignment="1">
      <alignment horizontal="left"/>
    </xf>
    <xf numFmtId="0" fontId="8" fillId="0" borderId="0" xfId="4" applyFont="1" applyAlignment="1">
      <alignment horizontal="left"/>
    </xf>
    <xf numFmtId="189" fontId="8" fillId="0" borderId="0" xfId="8" applyNumberFormat="1" applyFont="1" applyAlignment="1">
      <alignment horizontal="left" vertical="center"/>
    </xf>
    <xf numFmtId="189" fontId="1" fillId="0" borderId="0" xfId="8" applyNumberFormat="1" applyFont="1" applyAlignment="1">
      <alignment horizontal="left" vertical="center"/>
    </xf>
    <xf numFmtId="189" fontId="8" fillId="0" borderId="0" xfId="4" applyNumberFormat="1" applyFont="1" applyAlignment="1">
      <alignment horizontal="left" vertical="center"/>
    </xf>
    <xf numFmtId="189" fontId="12" fillId="0" borderId="0" xfId="8" applyNumberFormat="1" applyFont="1" applyAlignment="1">
      <alignment horizontal="left" vertical="center"/>
    </xf>
    <xf numFmtId="0" fontId="8" fillId="0" borderId="0" xfId="7" applyFont="1" applyAlignment="1">
      <alignment horizontal="left"/>
    </xf>
    <xf numFmtId="0" fontId="12" fillId="0" borderId="0" xfId="6" applyFont="1" applyAlignment="1">
      <alignment horizontal="left"/>
    </xf>
    <xf numFmtId="0" fontId="8" fillId="0" borderId="0" xfId="5" applyFont="1" applyAlignment="1">
      <alignment horizontal="left"/>
    </xf>
    <xf numFmtId="0" fontId="12" fillId="0" borderId="0" xfId="4" applyFont="1" applyAlignment="1">
      <alignment horizontal="left"/>
    </xf>
    <xf numFmtId="0" fontId="5" fillId="0" borderId="0" xfId="4" applyFont="1" applyAlignment="1">
      <alignment vertical="center"/>
    </xf>
    <xf numFmtId="49" fontId="6" fillId="0" borderId="0" xfId="2" quotePrefix="1" applyNumberFormat="1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187" fontId="4" fillId="0" borderId="0" xfId="4" applyNumberFormat="1" applyFont="1" applyAlignment="1">
      <alignment horizontal="right" vertical="center"/>
    </xf>
    <xf numFmtId="189" fontId="4" fillId="0" borderId="0" xfId="4" applyNumberFormat="1" applyFont="1" applyAlignment="1">
      <alignment horizontal="left" vertical="center"/>
    </xf>
    <xf numFmtId="189" fontId="3" fillId="0" borderId="0" xfId="4" applyNumberFormat="1" applyFont="1" applyAlignment="1">
      <alignment horizontal="center" vertical="center"/>
    </xf>
    <xf numFmtId="189" fontId="2" fillId="0" borderId="0" xfId="4" applyNumberFormat="1" applyFont="1" applyAlignment="1">
      <alignment horizontal="left" vertical="center"/>
    </xf>
    <xf numFmtId="0" fontId="1" fillId="0" borderId="0" xfId="4" applyFill="1" applyAlignment="1">
      <alignment vertical="center"/>
    </xf>
    <xf numFmtId="189" fontId="1" fillId="3" borderId="0" xfId="11" applyNumberFormat="1" applyFont="1" applyFill="1" applyBorder="1" applyAlignment="1">
      <alignment vertical="center"/>
    </xf>
    <xf numFmtId="187" fontId="8" fillId="0" borderId="0" xfId="11" applyNumberFormat="1" applyFont="1" applyFill="1" applyBorder="1" applyAlignment="1">
      <alignment horizontal="center" vertical="center"/>
    </xf>
    <xf numFmtId="187" fontId="1" fillId="0" borderId="3" xfId="11" applyNumberFormat="1" applyFont="1" applyFill="1" applyBorder="1" applyAlignment="1">
      <alignment horizontal="center" vertical="center"/>
    </xf>
    <xf numFmtId="187" fontId="5" fillId="0" borderId="0" xfId="11" applyNumberFormat="1" applyFont="1" applyFill="1" applyBorder="1" applyAlignment="1">
      <alignment horizontal="center" vertical="center"/>
    </xf>
    <xf numFmtId="187" fontId="1" fillId="0" borderId="0" xfId="12" applyNumberFormat="1" applyFont="1" applyFill="1" applyBorder="1" applyAlignment="1">
      <alignment vertical="center"/>
    </xf>
    <xf numFmtId="187" fontId="1" fillId="0" borderId="0" xfId="12" quotePrefix="1" applyNumberFormat="1" applyFont="1" applyFill="1" applyAlignment="1">
      <alignment horizontal="center" vertical="center"/>
    </xf>
    <xf numFmtId="187" fontId="8" fillId="0" borderId="1" xfId="12" applyNumberFormat="1" applyFont="1" applyFill="1" applyBorder="1" applyAlignment="1">
      <alignment horizontal="right" vertical="center"/>
    </xf>
    <xf numFmtId="187" fontId="8" fillId="0" borderId="5" xfId="12" applyNumberFormat="1" applyFont="1" applyFill="1" applyBorder="1" applyAlignment="1">
      <alignment horizontal="right" vertical="center"/>
    </xf>
    <xf numFmtId="189" fontId="7" fillId="0" borderId="0" xfId="11" applyNumberFormat="1" applyFont="1" applyFill="1" applyAlignment="1">
      <alignment vertical="center"/>
    </xf>
    <xf numFmtId="193" fontId="1" fillId="0" borderId="0" xfId="1" applyNumberFormat="1" applyFont="1" applyFill="1" applyBorder="1" applyAlignment="1">
      <alignment horizontal="right" vertical="center"/>
    </xf>
    <xf numFmtId="193" fontId="1" fillId="0" borderId="0" xfId="1" applyNumberFormat="1" applyFont="1" applyFill="1" applyBorder="1" applyAlignment="1">
      <alignment vertical="center"/>
    </xf>
    <xf numFmtId="187" fontId="8" fillId="0" borderId="1" xfId="12" applyNumberFormat="1" applyFont="1" applyFill="1" applyBorder="1" applyAlignment="1">
      <alignment horizontal="center" vertical="center"/>
    </xf>
    <xf numFmtId="187" fontId="8" fillId="0" borderId="0" xfId="12" applyNumberFormat="1" applyFont="1" applyFill="1" applyBorder="1" applyAlignment="1">
      <alignment horizontal="center" vertical="center"/>
    </xf>
    <xf numFmtId="190" fontId="1" fillId="0" borderId="0" xfId="1" applyFont="1" applyFill="1" applyAlignment="1">
      <alignment horizontal="right" vertical="center"/>
    </xf>
    <xf numFmtId="187" fontId="1" fillId="0" borderId="0" xfId="4" applyNumberFormat="1" applyFill="1" applyAlignment="1">
      <alignment horizontal="right" vertical="center"/>
    </xf>
    <xf numFmtId="49" fontId="6" fillId="0" borderId="0" xfId="2" quotePrefix="1" applyNumberFormat="1" applyFont="1" applyFill="1" applyAlignment="1">
      <alignment horizontal="center" vertical="center"/>
    </xf>
    <xf numFmtId="187" fontId="1" fillId="0" borderId="0" xfId="4" applyNumberFormat="1" applyFill="1" applyAlignment="1">
      <alignment vertical="center"/>
    </xf>
    <xf numFmtId="192" fontId="1" fillId="0" borderId="0" xfId="4" applyNumberFormat="1" applyFill="1" applyAlignment="1">
      <alignment horizontal="right" vertical="center"/>
    </xf>
    <xf numFmtId="187" fontId="4" fillId="0" borderId="0" xfId="0" applyNumberFormat="1" applyFont="1" applyFill="1" applyAlignment="1">
      <alignment horizontal="right" vertical="center"/>
    </xf>
    <xf numFmtId="187" fontId="1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/>
    </xf>
    <xf numFmtId="49" fontId="1" fillId="0" borderId="0" xfId="0" quotePrefix="1" applyNumberFormat="1" applyFont="1" applyFill="1" applyAlignment="1">
      <alignment horizontal="center" vertical="center"/>
    </xf>
    <xf numFmtId="0" fontId="1" fillId="0" borderId="0" xfId="0" applyFont="1" applyFill="1" applyAlignment="1" applyProtection="1">
      <alignment vertical="center"/>
      <protection locked="0"/>
    </xf>
    <xf numFmtId="187" fontId="1" fillId="0" borderId="0" xfId="0" applyNumberFormat="1" applyFont="1" applyFill="1" applyAlignment="1" applyProtection="1">
      <alignment vertical="center"/>
      <protection locked="0"/>
    </xf>
    <xf numFmtId="187" fontId="10" fillId="0" borderId="0" xfId="0" applyNumberFormat="1" applyFont="1" applyFill="1" applyAlignment="1">
      <alignment horizontal="right" vertical="center"/>
    </xf>
    <xf numFmtId="189" fontId="1" fillId="0" borderId="0" xfId="0" applyNumberFormat="1" applyFont="1" applyFill="1" applyAlignment="1" applyProtection="1">
      <alignment horizontal="left" vertical="center"/>
      <protection locked="0"/>
    </xf>
    <xf numFmtId="189" fontId="5" fillId="0" borderId="0" xfId="0" applyNumberFormat="1" applyFont="1" applyFill="1" applyAlignment="1" applyProtection="1">
      <alignment horizontal="center" vertical="center"/>
      <protection locked="0"/>
    </xf>
    <xf numFmtId="187" fontId="8" fillId="0" borderId="0" xfId="9" applyNumberFormat="1" applyFont="1" applyFill="1" applyBorder="1" applyAlignment="1">
      <alignment horizontal="right" vertical="center"/>
    </xf>
    <xf numFmtId="0" fontId="7" fillId="0" borderId="0" xfId="2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" fillId="0" borderId="0" xfId="4" applyFill="1" applyAlignment="1">
      <alignment horizontal="left" wrapText="1"/>
    </xf>
    <xf numFmtId="191" fontId="1" fillId="0" borderId="0" xfId="3" applyNumberFormat="1" applyFont="1" applyFill="1" applyBorder="1" applyAlignment="1" applyProtection="1">
      <alignment vertical="center"/>
      <protection locked="0"/>
    </xf>
    <xf numFmtId="189" fontId="8" fillId="0" borderId="0" xfId="0" applyNumberFormat="1" applyFont="1" applyFill="1" applyAlignment="1" applyProtection="1">
      <alignment horizontal="left" vertical="center"/>
      <protection locked="0"/>
    </xf>
    <xf numFmtId="189" fontId="12" fillId="0" borderId="0" xfId="0" applyNumberFormat="1" applyFont="1" applyFill="1" applyAlignment="1" applyProtection="1">
      <alignment horizontal="center" vertical="center"/>
      <protection locked="0"/>
    </xf>
    <xf numFmtId="189" fontId="12" fillId="0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8" fillId="0" borderId="0" xfId="0" applyFont="1" applyFill="1" applyAlignment="1">
      <alignment vertical="center"/>
    </xf>
    <xf numFmtId="189" fontId="5" fillId="0" borderId="0" xfId="0" applyNumberFormat="1" applyFont="1" applyFill="1" applyAlignment="1">
      <alignment horizontal="center" vertical="center"/>
    </xf>
    <xf numFmtId="189" fontId="1" fillId="0" borderId="0" xfId="0" applyNumberFormat="1" applyFont="1" applyFill="1" applyAlignment="1">
      <alignment horizontal="left" vertical="center"/>
    </xf>
    <xf numFmtId="189" fontId="8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187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189" fontId="5" fillId="0" borderId="0" xfId="0" applyNumberFormat="1" applyFont="1" applyFill="1" applyAlignment="1" applyProtection="1">
      <alignment horizontal="left" vertical="center"/>
      <protection locked="0"/>
    </xf>
    <xf numFmtId="187" fontId="8" fillId="0" borderId="0" xfId="0" applyNumberFormat="1" applyFont="1" applyFill="1" applyAlignment="1">
      <alignment horizontal="center" vertical="center"/>
    </xf>
    <xf numFmtId="189" fontId="1" fillId="0" borderId="0" xfId="4" applyNumberFormat="1" applyFill="1" applyAlignment="1">
      <alignment horizontal="left" vertical="center"/>
    </xf>
    <xf numFmtId="189" fontId="1" fillId="0" borderId="0" xfId="15" applyNumberForma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89" fontId="3" fillId="0" borderId="0" xfId="0" applyNumberFormat="1" applyFont="1" applyFill="1" applyAlignment="1">
      <alignment horizontal="center" vertical="center"/>
    </xf>
    <xf numFmtId="18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189" fontId="2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 applyProtection="1">
      <alignment vertical="center"/>
      <protection locked="0"/>
    </xf>
    <xf numFmtId="189" fontId="8" fillId="0" borderId="0" xfId="0" applyNumberFormat="1" applyFont="1" applyFill="1" applyAlignment="1" applyProtection="1">
      <alignment vertical="center"/>
      <protection locked="0"/>
    </xf>
    <xf numFmtId="189" fontId="10" fillId="0" borderId="0" xfId="0" applyNumberFormat="1" applyFont="1" applyFill="1" applyAlignment="1">
      <alignment horizontal="left" vertical="center"/>
    </xf>
    <xf numFmtId="189" fontId="11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194" fontId="1" fillId="0" borderId="0" xfId="4" applyNumberFormat="1" applyFont="1" applyFill="1" applyAlignment="1">
      <alignment vertical="center"/>
    </xf>
    <xf numFmtId="187" fontId="5" fillId="0" borderId="0" xfId="4" applyNumberFormat="1" applyFont="1" applyFill="1" applyBorder="1" applyAlignment="1">
      <alignment horizontal="center" vertical="center"/>
    </xf>
    <xf numFmtId="187" fontId="8" fillId="0" borderId="0" xfId="0" applyNumberFormat="1" applyFont="1" applyFill="1" applyAlignment="1">
      <alignment horizontal="center" vertical="center"/>
    </xf>
    <xf numFmtId="187" fontId="8" fillId="0" borderId="0" xfId="4" applyNumberFormat="1" applyFont="1" applyFill="1" applyBorder="1" applyAlignment="1">
      <alignment horizontal="center" vertical="center"/>
    </xf>
    <xf numFmtId="187" fontId="1" fillId="0" borderId="0" xfId="4" applyNumberFormat="1" applyFont="1" applyFill="1" applyBorder="1" applyAlignment="1">
      <alignment horizontal="center" vertical="center"/>
    </xf>
    <xf numFmtId="187" fontId="1" fillId="0" borderId="0" xfId="4" quotePrefix="1" applyNumberFormat="1" applyFont="1" applyFill="1" applyBorder="1" applyAlignment="1">
      <alignment horizontal="center" vertical="center"/>
    </xf>
    <xf numFmtId="187" fontId="5" fillId="0" borderId="0" xfId="4" applyNumberFormat="1" applyFont="1" applyAlignment="1">
      <alignment horizontal="center" vertical="center"/>
    </xf>
    <xf numFmtId="187" fontId="8" fillId="0" borderId="0" xfId="4" applyNumberFormat="1" applyFont="1" applyAlignment="1">
      <alignment horizontal="center" vertical="center"/>
    </xf>
    <xf numFmtId="187" fontId="1" fillId="0" borderId="0" xfId="4" applyNumberFormat="1" applyAlignment="1">
      <alignment horizontal="center" vertical="center"/>
    </xf>
    <xf numFmtId="187" fontId="1" fillId="0" borderId="0" xfId="4" quotePrefix="1" applyNumberFormat="1" applyAlignment="1">
      <alignment horizontal="center" vertical="center"/>
    </xf>
    <xf numFmtId="187" fontId="8" fillId="0" borderId="0" xfId="11" applyNumberFormat="1" applyFont="1" applyFill="1" applyBorder="1" applyAlignment="1">
      <alignment horizontal="center" vertical="center"/>
    </xf>
    <xf numFmtId="187" fontId="1" fillId="0" borderId="3" xfId="11" applyNumberFormat="1" applyFont="1" applyFill="1" applyBorder="1" applyAlignment="1">
      <alignment horizontal="center" vertical="center"/>
    </xf>
    <xf numFmtId="187" fontId="5" fillId="0" borderId="0" xfId="11" applyNumberFormat="1" applyFont="1" applyFill="1" applyBorder="1" applyAlignment="1">
      <alignment horizontal="center" vertical="center"/>
    </xf>
    <xf numFmtId="187" fontId="8" fillId="0" borderId="0" xfId="3" applyNumberFormat="1" applyFont="1" applyFill="1" applyBorder="1" applyAlignment="1">
      <alignment horizontal="center" vertical="center"/>
    </xf>
  </cellXfs>
  <cellStyles count="19">
    <cellStyle name="Comma" xfId="1" builtinId="3"/>
    <cellStyle name="Comma 18" xfId="3"/>
    <cellStyle name="Comma 2" xfId="18"/>
    <cellStyle name="Comma 2 2 3" xfId="10"/>
    <cellStyle name="Comma 3" xfId="17"/>
    <cellStyle name="Comma 3 2 3" xfId="13"/>
    <cellStyle name="Comma 3 5" xfId="12"/>
    <cellStyle name="Comma 4" xfId="16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 43" xfId="15"/>
    <cellStyle name="Normal_Note-Thai_Q1-2002" xfId="11"/>
    <cellStyle name="Percent 3 3" xfId="9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AFE532D2-01D9-4AB9-BA65-2ED64B7A20B4}"/>
            </a:ext>
          </a:extLst>
        </xdr:cNvPr>
        <xdr:cNvSpPr txBox="1"/>
      </xdr:nvSpPr>
      <xdr:spPr>
        <a:xfrm>
          <a:off x="64103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0</xdr:colOff>
      <xdr:row>5</xdr:row>
      <xdr:rowOff>95250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DCB83356-8891-4B65-AC06-0556874358BF}"/>
            </a:ext>
          </a:extLst>
        </xdr:cNvPr>
        <xdr:cNvSpPr txBox="1"/>
      </xdr:nvSpPr>
      <xdr:spPr>
        <a:xfrm>
          <a:off x="64103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C3D7407E-CA55-480D-814E-0028CB309EE3}"/>
            </a:ext>
          </a:extLst>
        </xdr:cNvPr>
        <xdr:cNvSpPr txBox="1"/>
      </xdr:nvSpPr>
      <xdr:spPr>
        <a:xfrm>
          <a:off x="43624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E2AD879F-A1B2-4A27-8C38-2AA1647D1DB8}"/>
            </a:ext>
          </a:extLst>
        </xdr:cNvPr>
        <xdr:cNvSpPr txBox="1"/>
      </xdr:nvSpPr>
      <xdr:spPr>
        <a:xfrm>
          <a:off x="5581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95581BA0-AAB9-4F38-BF95-EBFE2D1D2158}"/>
            </a:ext>
          </a:extLst>
        </xdr:cNvPr>
        <xdr:cNvSpPr txBox="1"/>
      </xdr:nvSpPr>
      <xdr:spPr>
        <a:xfrm>
          <a:off x="5581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A6C994A-700B-4107-AB2A-23A603FAC1EC}"/>
            </a:ext>
          </a:extLst>
        </xdr:cNvPr>
        <xdr:cNvSpPr txBox="1"/>
      </xdr:nvSpPr>
      <xdr:spPr>
        <a:xfrm>
          <a:off x="64103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  <sheetName val="CODE_NAME"/>
      <sheetName val="data"/>
      <sheetName val="DEP12"/>
      <sheetName val="ADS_"/>
      <sheetName val="CVA_"/>
      <sheetName val="CESSล่วงหน้า_"/>
      <sheetName val="สรุปคชจ_ส่งออก"/>
      <sheetName val="_AC_LTX_"/>
      <sheetName val="AC_SK_"/>
      <sheetName val="AC_RSS"/>
      <sheetName val="AC_ADS_"/>
      <sheetName val="INS_LTX_"/>
      <sheetName val="INS_SK_"/>
      <sheetName val="INT_RSS"/>
      <sheetName val="INS_ADS"/>
      <sheetName val="ธ_LTX_"/>
      <sheetName val="ธ_SK_,ADS"/>
      <sheetName val="name"/>
      <sheetName val="AssetStatus"/>
      <sheetName val="AssetType"/>
      <sheetName val="License BOI"/>
      <sheetName val="Asset Class"/>
      <sheetName val="Depre. Key"/>
      <sheetName val="Location"/>
      <sheetName val="LEAD Q3'09"/>
      <sheetName val="IntDec00TespM&amp;B"/>
      <sheetName val="Age311299TESP"/>
      <sheetName val="dpla"/>
      <sheetName val="P4DDBFTESP"/>
      <sheetName val="PDT-015"/>
      <sheetName val="addl cost"/>
      <sheetName val="accumdeprn"/>
      <sheetName val="ADS_1"/>
      <sheetName val="CVA_1"/>
      <sheetName val="CESSล่วงหน้า_1"/>
      <sheetName val="สรุปคชจ_ส่งออก1"/>
      <sheetName val="_AC_LTX_1"/>
      <sheetName val="AC_SK_1"/>
      <sheetName val="AC_RSS1"/>
      <sheetName val="AC_ADS_1"/>
      <sheetName val="INS_LTX_1"/>
      <sheetName val="INS_SK_1"/>
      <sheetName val="INT_RSS1"/>
      <sheetName val="INS_ADS1"/>
      <sheetName val="ธ_LTX_1"/>
      <sheetName val="ธ_SK_,ADS1"/>
      <sheetName val="License_BOI"/>
      <sheetName val="Asset_Class"/>
      <sheetName val="Depre__Key"/>
      <sheetName val="addl_cost"/>
      <sheetName val="ADS_2"/>
      <sheetName val="CVA_2"/>
      <sheetName val="CESSล่วงหน้า_2"/>
      <sheetName val="สรุปคชจ_ส่งออก2"/>
      <sheetName val="_AC_LTX_2"/>
      <sheetName val="AC_SK_2"/>
      <sheetName val="AC_RSS2"/>
      <sheetName val="AC_ADS_2"/>
      <sheetName val="INS_LTX_2"/>
      <sheetName val="INS_SK_2"/>
      <sheetName val="INT_RSS2"/>
      <sheetName val="INS_ADS2"/>
      <sheetName val="ธ_LTX_2"/>
      <sheetName val="ธ_SK_,ADS2"/>
      <sheetName val="License_BOI1"/>
      <sheetName val="Asset_Class1"/>
      <sheetName val="Depre__Key1"/>
      <sheetName val="addl_cost1"/>
      <sheetName val="COA"/>
      <sheetName val="PARAMETERS"/>
      <sheetName val="J2"/>
      <sheetName val="10-1 Media"/>
      <sheetName val="10-cut"/>
      <sheetName val="MH"/>
      <sheetName val="Data 2"/>
      <sheetName val="chart_บังคับบัญชา45"/>
      <sheetName val="chart_ปฏิบัติ45"/>
      <sheetName val="บังคับบัญชา45"/>
      <sheetName val="ปฏิบัติ45"/>
      <sheetName val="sale0104"/>
      <sheetName val="219902"/>
      <sheetName val="ADS_3"/>
      <sheetName val="CVA_3"/>
      <sheetName val="CESSล่วงหน้า_3"/>
      <sheetName val="สรุปคชจ_ส่งออก3"/>
      <sheetName val="_AC_LTX_3"/>
      <sheetName val="AC_SK_3"/>
      <sheetName val="AC_RSS3"/>
      <sheetName val="AC_ADS_3"/>
      <sheetName val="INS_LTX_3"/>
      <sheetName val="INS_SK_3"/>
      <sheetName val="INT_RSS3"/>
      <sheetName val="INS_ADS3"/>
      <sheetName val="ธ_LTX_3"/>
      <sheetName val="ธ_SK_,ADS3"/>
      <sheetName val="License_BOI2"/>
      <sheetName val="Asset_Class2"/>
      <sheetName val="Depre__Key2"/>
      <sheetName val="ADS_4"/>
      <sheetName val="CVA_4"/>
      <sheetName val="CESSล่วงหน้า_4"/>
      <sheetName val="สรุปคชจ_ส่งออก4"/>
      <sheetName val="_AC_LTX_4"/>
      <sheetName val="AC_SK_4"/>
      <sheetName val="AC_RSS4"/>
      <sheetName val="AC_ADS_4"/>
      <sheetName val="INS_LTX_4"/>
      <sheetName val="INS_SK_4"/>
      <sheetName val="INT_RSS4"/>
      <sheetName val="INS_ADS4"/>
      <sheetName val="ธ_LTX_4"/>
      <sheetName val="ธ_SK_,ADS4"/>
      <sheetName val="License_BOI3"/>
      <sheetName val="Asset_Class3"/>
      <sheetName val="Depre__Key3"/>
      <sheetName val="number"/>
    </sheetNames>
    <sheetDataSet>
      <sheetData sheetId="0">
        <row r="1">
          <cell r="A1" t="str">
            <v>CODE A/R</v>
          </cell>
        </row>
      </sheetData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GL CB"/>
      <sheetName val="GL M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Val_Ind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GL_CB"/>
      <sheetName val="GL_M"/>
      <sheetName val="EX_1"/>
      <sheetName val="วงเครดิต_3"/>
      <sheetName val="1214_Kartu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GL_CB1"/>
      <sheetName val="GL_M1"/>
      <sheetName val="EX_11"/>
      <sheetName val="วงเครดิต_31"/>
      <sheetName val="1214_Kartu1"/>
      <sheetName val="SEA"/>
      <sheetName val="B"/>
      <sheetName val="GVL"/>
      <sheetName val="part-import"/>
      <sheetName val="part-local"/>
      <sheetName val="HH"/>
      <sheetName val="เงินกู้ธนชาติ"/>
      <sheetName val="เงินกู้ MGC"/>
      <sheetName val="Currency"/>
      <sheetName val="P&amp;L"/>
      <sheetName val="BS(old format)"/>
      <sheetName val="BS(old_format)"/>
      <sheetName val="BS(old_format)1"/>
      <sheetName val="COST"/>
      <sheetName val="พค45 "/>
      <sheetName val="BGT97STAFF"/>
      <sheetName val="PS-1995"/>
      <sheetName val="Sheet1"/>
      <sheetName val="งบการเงิน"/>
      <sheetName val="01"/>
      <sheetName val="H-110"/>
      <sheetName val="H-120"/>
      <sheetName val="SK_3"/>
      <sheetName val="ADS_3"/>
      <sheetName val="COM_3"/>
      <sheetName val="INV_SK3"/>
      <sheetName val="INV__ADS_3"/>
      <sheetName val="สรุปประกัน_3"/>
      <sheetName val="INS_LTX_3"/>
      <sheetName val="INS_SK_3"/>
      <sheetName val="INS_ADS_3"/>
      <sheetName val="สรุปคชจ_ส่งออก__3"/>
      <sheetName val="AC_LTX_3"/>
      <sheetName val="AC_SK__3"/>
      <sheetName val="AC_ADS_3"/>
      <sheetName val="GL_CB2"/>
      <sheetName val="GL_M2"/>
      <sheetName val="SK_4"/>
      <sheetName val="ADS_4"/>
      <sheetName val="COM_4"/>
      <sheetName val="INV_SK4"/>
      <sheetName val="INV__ADS_4"/>
      <sheetName val="สรุปประกัน_4"/>
      <sheetName val="INS_LTX_4"/>
      <sheetName val="INS_SK_4"/>
      <sheetName val="INS_ADS_4"/>
      <sheetName val="สรุปคชจ_ส่งออก__4"/>
      <sheetName val="AC_LTX_4"/>
      <sheetName val="AC_SK__4"/>
      <sheetName val="AC_ADS_4"/>
      <sheetName val="GL_CB3"/>
      <sheetName val="GL_M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  <sheetName val="ADS_"/>
      <sheetName val="สรุปคชจ_ส่งออก"/>
      <sheetName val="AC_LTX_"/>
      <sheetName val="AC_SK_"/>
      <sheetName val="AC_RSS"/>
      <sheetName val="_AC_ADS_"/>
      <sheetName val="INT_LTX_"/>
      <sheetName val="INT_SK_"/>
      <sheetName val="INT_RSS"/>
      <sheetName val="INT_ADS_"/>
      <sheetName val="ธ_LTX_"/>
      <sheetName val="ธ_SK,RSS,ADS"/>
      <sheetName val="GL_CB"/>
      <sheetName val="GL_M"/>
      <sheetName val="RSS9801"/>
      <sheetName val="LISTS"/>
      <sheetName val="pa group"/>
      <sheetName val="PJ List"/>
      <sheetName val="ZENTEI2"/>
      <sheetName val="CODE,NAME"/>
      <sheetName val="_540100 "/>
      <sheetName val="รายได้_คชจ  Con"/>
      <sheetName val="BS Grp"/>
      <sheetName val="dBase"/>
      <sheetName val="group"/>
      <sheetName val="เครื่องตกแต่ง"/>
      <sheetName val="TB Worksheet"/>
      <sheetName val="M_Maincomp"/>
      <sheetName val="อาคาร"/>
      <sheetName val="ADS_1"/>
      <sheetName val="สรุปคชจ_ส่งออก1"/>
      <sheetName val="AC_LTX_1"/>
      <sheetName val="AC_SK_1"/>
      <sheetName val="AC_RSS1"/>
      <sheetName val="_AC_ADS_1"/>
      <sheetName val="INT_LTX_1"/>
      <sheetName val="INT_SK_1"/>
      <sheetName val="INT_RSS1"/>
      <sheetName val="INT_ADS_1"/>
      <sheetName val="ธ_LTX_1"/>
      <sheetName val="ธ_SK,RSS,ADS1"/>
      <sheetName val="GL_CB1"/>
      <sheetName val="GL_M1"/>
      <sheetName val="pa_group"/>
      <sheetName val="PJ_List"/>
      <sheetName val="TB_Worksheet"/>
      <sheetName val="ADS_2"/>
      <sheetName val="สรุปคชจ_ส่งออก2"/>
      <sheetName val="AC_LTX_2"/>
      <sheetName val="AC_SK_2"/>
      <sheetName val="AC_RSS2"/>
      <sheetName val="_AC_ADS_2"/>
      <sheetName val="INT_LTX_2"/>
      <sheetName val="INT_SK_2"/>
      <sheetName val="INT_RSS2"/>
      <sheetName val="INT_ADS_2"/>
      <sheetName val="ธ_LTX_2"/>
      <sheetName val="ธ_SK,RSS,ADS2"/>
      <sheetName val="GL_CB2"/>
      <sheetName val="GL_M2"/>
      <sheetName val="pa_group1"/>
      <sheetName val="PJ_List1"/>
      <sheetName val="TB_Worksheet1"/>
      <sheetName val="Menu"/>
      <sheetName val="Tra_bang"/>
      <sheetName val="EQ4NTV"/>
      <sheetName val="RS2005"/>
      <sheetName val="คำอธิบายระบบเงินเดือน"/>
      <sheetName val="MA"/>
      <sheetName val="ADS_3"/>
      <sheetName val="สรุปคชจ_ส่งออก3"/>
      <sheetName val="AC_LTX_3"/>
      <sheetName val="AC_SK_3"/>
      <sheetName val="AC_RSS3"/>
      <sheetName val="_AC_ADS_3"/>
      <sheetName val="INT_LTX_3"/>
      <sheetName val="INT_SK_3"/>
      <sheetName val="INT_RSS3"/>
      <sheetName val="INT_ADS_3"/>
      <sheetName val="ธ_LTX_3"/>
      <sheetName val="ธ_SK,RSS,ADS3"/>
      <sheetName val="GL_CB3"/>
      <sheetName val="GL_M3"/>
      <sheetName val="pa_group2"/>
      <sheetName val="ADS_4"/>
      <sheetName val="สรุปคชจ_ส่งออก4"/>
      <sheetName val="AC_LTX_4"/>
      <sheetName val="AC_SK_4"/>
      <sheetName val="AC_RSS4"/>
      <sheetName val="_AC_ADS_4"/>
      <sheetName val="INT_LTX_4"/>
      <sheetName val="INT_SK_4"/>
      <sheetName val="INT_RSS4"/>
      <sheetName val="INT_ADS_4"/>
      <sheetName val="ธ_LTX_4"/>
      <sheetName val="ธ_SK,RSS,ADS4"/>
      <sheetName val="GL_CB4"/>
      <sheetName val="GL_M4"/>
      <sheetName val="pa_group3"/>
      <sheetName val="IntDec00TespM&amp;B"/>
      <sheetName val="Age311299TESP"/>
      <sheetName val="P4DDBFTESP"/>
      <sheetName val="S33"/>
    </sheetNames>
    <sheetDataSet>
      <sheetData sheetId="0">
        <row r="1">
          <cell r="A1" t="str">
            <v>DATE</v>
          </cell>
        </row>
      </sheetData>
      <sheetData sheetId="1">
        <row r="1">
          <cell r="A1" t="str">
            <v>DATE</v>
          </cell>
        </row>
      </sheetData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>
        <row r="1">
          <cell r="A1" t="str">
            <v>กระบวนการบริหารงานทรัพยากรบุคคล</v>
          </cell>
        </row>
      </sheetData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  <sheetName val="แจกแจง _งบดุล_"/>
      <sheetName val="Order_Oct_w40"/>
      <sheetName val="Order_Oct_w41"/>
      <sheetName val="note_defect"/>
      <sheetName val="แจกแจง__งบดุล_"/>
      <sheetName val="GL CB"/>
      <sheetName val="GL M"/>
      <sheetName val="Code"/>
      <sheetName val="Selection"/>
      <sheetName val="_Bal Int Acp"/>
      <sheetName val="FF_3"/>
      <sheetName val="M_Maincomp"/>
      <sheetName val=""/>
      <sheetName val="B 600"/>
      <sheetName val="No__List1"/>
      <sheetName val="Stock_Aging1"/>
      <sheetName val="Sale_04041"/>
      <sheetName val="Sale_04071"/>
      <sheetName val="Sale_04081"/>
      <sheetName val="Sale_04111"/>
      <sheetName val="Sale_05011"/>
      <sheetName val="Sale_05021"/>
      <sheetName val="แจกแจง__งบดุล_1"/>
      <sheetName val="GL_CB"/>
      <sheetName val="GL_M"/>
      <sheetName val="_Bal_Int_Acp"/>
      <sheetName val="No__List2"/>
      <sheetName val="Stock_Aging2"/>
      <sheetName val="Sale_04042"/>
      <sheetName val="Sale_04072"/>
      <sheetName val="Sale_04082"/>
      <sheetName val="Sale_04112"/>
      <sheetName val="Sale_05012"/>
      <sheetName val="Sale_05022"/>
      <sheetName val="แจกแจง__งบดุล_2"/>
      <sheetName val="GL_CB1"/>
      <sheetName val="GL_M1"/>
      <sheetName val="_Bal_Int_Acp1"/>
      <sheetName val="dtct cong"/>
      <sheetName val="Variance"/>
      <sheetName val="DEP12"/>
      <sheetName val="10-1 Media"/>
      <sheetName val="10-cut"/>
      <sheetName val="vat"/>
      <sheetName val="1046"/>
      <sheetName val="SSW_loan_OD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84"/>
  <sheetViews>
    <sheetView tabSelected="1" view="pageBreakPreview" zoomScale="80" zoomScaleNormal="80" zoomScaleSheetLayoutView="80" workbookViewId="0">
      <selection activeCell="L1" sqref="L1"/>
    </sheetView>
  </sheetViews>
  <sheetFormatPr defaultColWidth="8.375" defaultRowHeight="22.35" customHeight="1" x14ac:dyDescent="0.2"/>
  <cols>
    <col min="1" max="1" width="52.625" style="201" customWidth="1"/>
    <col min="2" max="2" width="7.625" style="202" customWidth="1"/>
    <col min="3" max="3" width="0.875" style="201" customWidth="1"/>
    <col min="4" max="4" width="13.375" style="169" customWidth="1"/>
    <col min="5" max="5" width="0.875" style="169" customWidth="1"/>
    <col min="6" max="6" width="13.375" style="169" customWidth="1"/>
    <col min="7" max="7" width="0.875" style="169" customWidth="1"/>
    <col min="8" max="8" width="13.375" style="169" customWidth="1"/>
    <col min="9" max="9" width="0.875" style="169" customWidth="1"/>
    <col min="10" max="10" width="13.375" style="169" customWidth="1"/>
    <col min="11" max="16384" width="8.375" style="203"/>
  </cols>
  <sheetData>
    <row r="1" spans="1:10" s="197" customFormat="1" ht="22.35" customHeight="1" x14ac:dyDescent="0.2">
      <c r="A1" s="194" t="s">
        <v>135</v>
      </c>
      <c r="B1" s="195"/>
      <c r="C1" s="196"/>
      <c r="D1" s="163"/>
      <c r="E1" s="163"/>
      <c r="F1" s="163"/>
      <c r="G1" s="163"/>
      <c r="H1" s="163"/>
      <c r="I1" s="163"/>
      <c r="J1" s="163"/>
    </row>
    <row r="2" spans="1:10" s="197" customFormat="1" ht="22.35" customHeight="1" x14ac:dyDescent="0.2">
      <c r="A2" s="198" t="s">
        <v>0</v>
      </c>
      <c r="B2" s="195"/>
      <c r="C2" s="196"/>
      <c r="D2" s="163"/>
      <c r="E2" s="163"/>
      <c r="F2" s="163"/>
      <c r="G2" s="163"/>
      <c r="H2" s="163"/>
      <c r="I2" s="163"/>
      <c r="J2" s="163"/>
    </row>
    <row r="3" spans="1:10" s="185" customFormat="1" ht="22.35" customHeight="1" x14ac:dyDescent="0.2">
      <c r="A3" s="183"/>
      <c r="B3" s="182"/>
      <c r="C3" s="183"/>
      <c r="D3" s="164"/>
      <c r="E3" s="164"/>
      <c r="F3" s="164"/>
      <c r="G3" s="164"/>
      <c r="H3" s="164"/>
      <c r="I3" s="164"/>
      <c r="J3" s="164"/>
    </row>
    <row r="4" spans="1:10" s="185" customFormat="1" ht="22.35" customHeight="1" x14ac:dyDescent="0.2">
      <c r="A4" s="183"/>
      <c r="B4" s="182"/>
      <c r="C4" s="183"/>
      <c r="D4" s="206" t="s">
        <v>1</v>
      </c>
      <c r="E4" s="206"/>
      <c r="F4" s="206"/>
      <c r="G4" s="191"/>
      <c r="H4" s="206" t="s">
        <v>2</v>
      </c>
      <c r="I4" s="206"/>
      <c r="J4" s="206"/>
    </row>
    <row r="5" spans="1:10" s="185" customFormat="1" ht="22.35" customHeight="1" x14ac:dyDescent="0.45">
      <c r="A5" s="177"/>
      <c r="C5" s="183"/>
      <c r="D5" s="165" t="s">
        <v>198</v>
      </c>
      <c r="E5" s="165"/>
      <c r="F5" s="165" t="s">
        <v>4</v>
      </c>
      <c r="G5" s="186"/>
      <c r="H5" s="165" t="s">
        <v>198</v>
      </c>
      <c r="I5" s="165"/>
      <c r="J5" s="165" t="s">
        <v>4</v>
      </c>
    </row>
    <row r="6" spans="1:10" s="185" customFormat="1" ht="22.35" customHeight="1" x14ac:dyDescent="0.2">
      <c r="A6" s="177" t="s">
        <v>3</v>
      </c>
      <c r="B6" s="182" t="s">
        <v>5</v>
      </c>
      <c r="C6" s="183"/>
      <c r="D6" s="166" t="s">
        <v>171</v>
      </c>
      <c r="E6" s="187"/>
      <c r="F6" s="166" t="s">
        <v>136</v>
      </c>
      <c r="G6" s="166"/>
      <c r="H6" s="166" t="s">
        <v>171</v>
      </c>
      <c r="I6" s="187"/>
      <c r="J6" s="166" t="s">
        <v>136</v>
      </c>
    </row>
    <row r="7" spans="1:10" s="185" customFormat="1" ht="18.600000000000001" customHeight="1" x14ac:dyDescent="0.2">
      <c r="A7" s="177"/>
      <c r="B7" s="182"/>
      <c r="C7" s="183"/>
      <c r="D7" s="166" t="s">
        <v>183</v>
      </c>
      <c r="E7" s="187"/>
      <c r="F7" s="166"/>
      <c r="G7" s="166"/>
      <c r="H7" s="166" t="s">
        <v>183</v>
      </c>
      <c r="I7" s="187"/>
      <c r="J7" s="166"/>
    </row>
    <row r="8" spans="1:10" s="185" customFormat="1" ht="18" customHeight="1" x14ac:dyDescent="0.2">
      <c r="A8" s="183"/>
      <c r="B8" s="188"/>
      <c r="C8" s="183"/>
      <c r="D8" s="205" t="s">
        <v>6</v>
      </c>
      <c r="E8" s="205"/>
      <c r="F8" s="205"/>
      <c r="G8" s="205"/>
      <c r="H8" s="205"/>
      <c r="I8" s="205"/>
      <c r="J8" s="205"/>
    </row>
    <row r="9" spans="1:10" s="167" customFormat="1" ht="22.35" customHeight="1" x14ac:dyDescent="0.2">
      <c r="A9" s="179" t="s">
        <v>7</v>
      </c>
      <c r="B9" s="171"/>
      <c r="C9" s="170"/>
      <c r="D9" s="1"/>
      <c r="E9" s="1"/>
      <c r="F9" s="1"/>
      <c r="G9" s="1"/>
      <c r="H9" s="1"/>
      <c r="I9" s="1"/>
      <c r="J9" s="1"/>
    </row>
    <row r="10" spans="1:10" s="167" customFormat="1" ht="22.35" customHeight="1" x14ac:dyDescent="0.2">
      <c r="A10" s="170" t="s">
        <v>8</v>
      </c>
      <c r="B10" s="171"/>
      <c r="C10" s="170"/>
      <c r="D10" s="18">
        <v>131919</v>
      </c>
      <c r="E10" s="18"/>
      <c r="F10" s="18">
        <v>85549</v>
      </c>
      <c r="G10" s="24"/>
      <c r="H10" s="18">
        <v>10400</v>
      </c>
      <c r="I10" s="18"/>
      <c r="J10" s="18">
        <v>1745</v>
      </c>
    </row>
    <row r="11" spans="1:10" s="167" customFormat="1" ht="22.35" customHeight="1" x14ac:dyDescent="0.2">
      <c r="A11" s="170" t="s">
        <v>139</v>
      </c>
      <c r="B11" s="171" t="s">
        <v>217</v>
      </c>
      <c r="C11" s="170"/>
      <c r="D11" s="176">
        <v>1052641</v>
      </c>
      <c r="E11" s="18"/>
      <c r="F11" s="18">
        <v>1162014</v>
      </c>
      <c r="G11" s="24"/>
      <c r="H11" s="18">
        <v>893235</v>
      </c>
      <c r="I11" s="18"/>
      <c r="J11" s="18">
        <v>1034362</v>
      </c>
    </row>
    <row r="12" spans="1:10" s="167" customFormat="1" ht="22.35" customHeight="1" x14ac:dyDescent="0.2">
      <c r="A12" s="170" t="s">
        <v>9</v>
      </c>
      <c r="B12" s="171">
        <v>5</v>
      </c>
      <c r="C12" s="170"/>
      <c r="D12" s="18">
        <v>0</v>
      </c>
      <c r="E12" s="18"/>
      <c r="F12" s="18">
        <v>0</v>
      </c>
      <c r="G12" s="24"/>
      <c r="H12" s="18">
        <v>166000</v>
      </c>
      <c r="I12" s="18"/>
      <c r="J12" s="18">
        <v>166000</v>
      </c>
    </row>
    <row r="13" spans="1:10" s="167" customFormat="1" ht="22.35" customHeight="1" x14ac:dyDescent="0.2">
      <c r="A13" s="170" t="s">
        <v>10</v>
      </c>
      <c r="B13" s="171"/>
      <c r="C13" s="170"/>
      <c r="D13" s="18">
        <v>1136623</v>
      </c>
      <c r="E13" s="18"/>
      <c r="F13" s="18">
        <v>1052320</v>
      </c>
      <c r="G13" s="24"/>
      <c r="H13" s="18">
        <v>714429</v>
      </c>
      <c r="I13" s="18"/>
      <c r="J13" s="18">
        <v>728836</v>
      </c>
    </row>
    <row r="14" spans="1:10" s="167" customFormat="1" ht="22.35" customHeight="1" x14ac:dyDescent="0.2">
      <c r="A14" s="170" t="s">
        <v>231</v>
      </c>
      <c r="B14" s="171">
        <v>12</v>
      </c>
      <c r="C14" s="170"/>
      <c r="D14" s="176">
        <v>453</v>
      </c>
      <c r="E14" s="18"/>
      <c r="F14" s="18">
        <v>21542</v>
      </c>
      <c r="G14" s="24"/>
      <c r="H14" s="18">
        <v>0</v>
      </c>
      <c r="I14" s="18"/>
      <c r="J14" s="18">
        <v>14818</v>
      </c>
    </row>
    <row r="15" spans="1:10" s="167" customFormat="1" ht="22.35" customHeight="1" x14ac:dyDescent="0.2">
      <c r="A15" s="170" t="s">
        <v>11</v>
      </c>
      <c r="B15" s="171"/>
      <c r="C15" s="170"/>
      <c r="D15" s="18">
        <v>76645</v>
      </c>
      <c r="E15" s="18"/>
      <c r="F15" s="18">
        <v>83541</v>
      </c>
      <c r="G15" s="24"/>
      <c r="H15" s="18">
        <v>59659</v>
      </c>
      <c r="I15" s="18"/>
      <c r="J15" s="18">
        <v>73269</v>
      </c>
    </row>
    <row r="16" spans="1:10" s="199" customFormat="1" ht="22.35" customHeight="1" x14ac:dyDescent="0.2">
      <c r="A16" s="177" t="s">
        <v>12</v>
      </c>
      <c r="B16" s="178"/>
      <c r="C16" s="177"/>
      <c r="D16" s="109">
        <f>SUM(D10:D15)</f>
        <v>2398281</v>
      </c>
      <c r="E16" s="110"/>
      <c r="F16" s="109">
        <f>SUM(F10:F15)</f>
        <v>2404966</v>
      </c>
      <c r="G16" s="110"/>
      <c r="H16" s="109">
        <f>SUM(H10:H15)</f>
        <v>1843723</v>
      </c>
      <c r="I16" s="110"/>
      <c r="J16" s="109">
        <f>SUM(J10:J15)</f>
        <v>2019030</v>
      </c>
    </row>
    <row r="17" spans="1:10" s="167" customFormat="1" ht="22.35" customHeight="1" x14ac:dyDescent="0.2">
      <c r="A17" s="170"/>
      <c r="B17" s="171"/>
      <c r="C17" s="170"/>
      <c r="D17" s="1"/>
      <c r="E17" s="1"/>
      <c r="F17" s="1"/>
      <c r="G17" s="1"/>
      <c r="H17" s="1"/>
      <c r="I17" s="1"/>
      <c r="J17" s="1"/>
    </row>
    <row r="18" spans="1:10" s="167" customFormat="1" ht="22.35" customHeight="1" x14ac:dyDescent="0.2">
      <c r="A18" s="179" t="s">
        <v>13</v>
      </c>
      <c r="B18" s="171"/>
      <c r="C18" s="170"/>
      <c r="D18" s="1"/>
      <c r="E18" s="111"/>
      <c r="F18" s="1"/>
      <c r="G18" s="1"/>
      <c r="H18" s="1"/>
      <c r="I18" s="1"/>
      <c r="J18" s="1"/>
    </row>
    <row r="19" spans="1:10" s="167" customFormat="1" ht="22.35" customHeight="1" x14ac:dyDescent="0.2">
      <c r="A19" s="170" t="s">
        <v>14</v>
      </c>
      <c r="B19" s="171"/>
      <c r="C19" s="170"/>
      <c r="D19" s="1">
        <v>6662</v>
      </c>
      <c r="E19" s="111"/>
      <c r="F19" s="1">
        <v>6654</v>
      </c>
      <c r="G19" s="1"/>
      <c r="H19" s="1">
        <v>6662</v>
      </c>
      <c r="I19" s="1"/>
      <c r="J19" s="1">
        <v>6654</v>
      </c>
    </row>
    <row r="20" spans="1:10" s="167" customFormat="1" ht="22.35" customHeight="1" x14ac:dyDescent="0.2">
      <c r="A20" s="170" t="s">
        <v>15</v>
      </c>
      <c r="B20" s="171">
        <v>7</v>
      </c>
      <c r="C20" s="170"/>
      <c r="D20" s="18">
        <v>27462</v>
      </c>
      <c r="E20" s="18"/>
      <c r="F20" s="18">
        <v>28444</v>
      </c>
      <c r="G20" s="24"/>
      <c r="H20" s="18">
        <v>0</v>
      </c>
      <c r="I20" s="18"/>
      <c r="J20" s="18">
        <v>0</v>
      </c>
    </row>
    <row r="21" spans="1:10" s="167" customFormat="1" ht="22.35" customHeight="1" x14ac:dyDescent="0.2">
      <c r="A21" s="170" t="s">
        <v>16</v>
      </c>
      <c r="B21" s="171">
        <v>8</v>
      </c>
      <c r="C21" s="170"/>
      <c r="D21" s="18">
        <v>0</v>
      </c>
      <c r="E21" s="18"/>
      <c r="F21" s="18">
        <v>0</v>
      </c>
      <c r="G21" s="24"/>
      <c r="H21" s="18">
        <v>2867397</v>
      </c>
      <c r="I21" s="18"/>
      <c r="J21" s="18">
        <v>2822474</v>
      </c>
    </row>
    <row r="22" spans="1:10" s="167" customFormat="1" ht="22.35" customHeight="1" x14ac:dyDescent="0.2">
      <c r="A22" s="170" t="s">
        <v>162</v>
      </c>
      <c r="B22" s="171">
        <v>12</v>
      </c>
      <c r="C22" s="170"/>
      <c r="D22" s="18">
        <v>50000</v>
      </c>
      <c r="E22" s="18"/>
      <c r="F22" s="18">
        <v>70000</v>
      </c>
      <c r="G22" s="24"/>
      <c r="H22" s="18">
        <v>50000</v>
      </c>
      <c r="I22" s="18"/>
      <c r="J22" s="18">
        <v>70000</v>
      </c>
    </row>
    <row r="23" spans="1:10" s="167" customFormat="1" ht="22.35" customHeight="1" x14ac:dyDescent="0.2">
      <c r="A23" s="170" t="s">
        <v>17</v>
      </c>
      <c r="B23" s="171"/>
      <c r="C23" s="170"/>
      <c r="D23" s="18">
        <v>591108</v>
      </c>
      <c r="E23" s="18"/>
      <c r="F23" s="18">
        <v>804726</v>
      </c>
      <c r="G23" s="24"/>
      <c r="H23" s="18">
        <v>188047</v>
      </c>
      <c r="I23" s="18"/>
      <c r="J23" s="18">
        <v>292156</v>
      </c>
    </row>
    <row r="24" spans="1:10" s="167" customFormat="1" ht="22.35" customHeight="1" x14ac:dyDescent="0.2">
      <c r="A24" s="170" t="s">
        <v>18</v>
      </c>
      <c r="B24" s="171" t="s">
        <v>227</v>
      </c>
      <c r="C24" s="170"/>
      <c r="D24" s="18">
        <v>3967087</v>
      </c>
      <c r="E24" s="18"/>
      <c r="F24" s="18">
        <v>3669944</v>
      </c>
      <c r="G24" s="24"/>
      <c r="H24" s="18">
        <v>959216</v>
      </c>
      <c r="I24" s="18"/>
      <c r="J24" s="18">
        <v>963781</v>
      </c>
    </row>
    <row r="25" spans="1:10" s="167" customFormat="1" ht="22.35" customHeight="1" x14ac:dyDescent="0.2">
      <c r="A25" s="170" t="s">
        <v>163</v>
      </c>
      <c r="B25" s="171"/>
      <c r="C25" s="170"/>
      <c r="D25" s="18">
        <v>3797</v>
      </c>
      <c r="E25" s="18"/>
      <c r="F25" s="18">
        <v>4441</v>
      </c>
      <c r="G25" s="24"/>
      <c r="H25" s="18">
        <v>87</v>
      </c>
      <c r="I25" s="18"/>
      <c r="J25" s="18">
        <v>21</v>
      </c>
    </row>
    <row r="26" spans="1:10" s="167" customFormat="1" ht="22.35" customHeight="1" x14ac:dyDescent="0.2">
      <c r="A26" s="170" t="s">
        <v>19</v>
      </c>
      <c r="B26" s="171"/>
      <c r="C26" s="170"/>
      <c r="D26" s="18">
        <v>186397</v>
      </c>
      <c r="E26" s="18"/>
      <c r="F26" s="18">
        <v>188329</v>
      </c>
      <c r="G26" s="24"/>
      <c r="H26" s="18">
        <v>6051</v>
      </c>
      <c r="I26" s="18"/>
      <c r="J26" s="18">
        <v>6113</v>
      </c>
    </row>
    <row r="27" spans="1:10" s="167" customFormat="1" ht="22.35" customHeight="1" x14ac:dyDescent="0.2">
      <c r="A27" s="170" t="s">
        <v>20</v>
      </c>
      <c r="B27" s="171"/>
      <c r="C27" s="170"/>
      <c r="D27" s="18">
        <v>889482</v>
      </c>
      <c r="E27" s="18"/>
      <c r="F27" s="18">
        <v>890303</v>
      </c>
      <c r="G27" s="24"/>
      <c r="H27" s="18">
        <v>0</v>
      </c>
      <c r="I27" s="18"/>
      <c r="J27" s="18">
        <v>0</v>
      </c>
    </row>
    <row r="28" spans="1:10" s="167" customFormat="1" ht="22.35" customHeight="1" x14ac:dyDescent="0.2">
      <c r="A28" s="167" t="s">
        <v>21</v>
      </c>
      <c r="C28" s="170"/>
      <c r="D28" s="18">
        <v>130866</v>
      </c>
      <c r="E28" s="18"/>
      <c r="F28" s="18">
        <v>152845</v>
      </c>
      <c r="G28" s="24"/>
      <c r="H28" s="18">
        <v>120351</v>
      </c>
      <c r="I28" s="18"/>
      <c r="J28" s="18">
        <v>142497</v>
      </c>
    </row>
    <row r="29" spans="1:10" s="167" customFormat="1" ht="22.35" customHeight="1" x14ac:dyDescent="0.2">
      <c r="A29" s="180" t="s">
        <v>22</v>
      </c>
      <c r="B29" s="171"/>
      <c r="C29" s="170"/>
      <c r="D29" s="18">
        <v>34830</v>
      </c>
      <c r="E29" s="18"/>
      <c r="F29" s="18">
        <v>34830</v>
      </c>
      <c r="G29" s="24"/>
      <c r="H29" s="18">
        <v>0</v>
      </c>
      <c r="I29" s="18"/>
      <c r="J29" s="18">
        <v>0</v>
      </c>
    </row>
    <row r="30" spans="1:10" s="167" customFormat="1" ht="22.35" customHeight="1" x14ac:dyDescent="0.2">
      <c r="A30" s="180" t="s">
        <v>237</v>
      </c>
      <c r="B30" s="171"/>
      <c r="C30" s="170"/>
      <c r="D30" s="18">
        <v>18176</v>
      </c>
      <c r="E30" s="18"/>
      <c r="F30" s="18">
        <v>3095</v>
      </c>
      <c r="G30" s="24"/>
      <c r="H30" s="18">
        <v>0</v>
      </c>
      <c r="I30" s="18"/>
      <c r="J30" s="18">
        <v>0</v>
      </c>
    </row>
    <row r="31" spans="1:10" s="167" customFormat="1" ht="22.35" customHeight="1" x14ac:dyDescent="0.2">
      <c r="A31" s="170" t="s">
        <v>23</v>
      </c>
      <c r="B31" s="171"/>
      <c r="C31" s="170"/>
      <c r="D31" s="18">
        <v>10138</v>
      </c>
      <c r="E31" s="18"/>
      <c r="F31" s="18">
        <v>6162</v>
      </c>
      <c r="G31" s="24"/>
      <c r="H31" s="18">
        <v>2295</v>
      </c>
      <c r="I31" s="18"/>
      <c r="J31" s="18">
        <v>2303</v>
      </c>
    </row>
    <row r="32" spans="1:10" s="199" customFormat="1" ht="22.35" customHeight="1" x14ac:dyDescent="0.2">
      <c r="A32" s="177" t="s">
        <v>24</v>
      </c>
      <c r="B32" s="178"/>
      <c r="C32" s="177"/>
      <c r="D32" s="109">
        <f>SUM(D19:D31)</f>
        <v>5916005</v>
      </c>
      <c r="E32" s="110"/>
      <c r="F32" s="109">
        <f>SUM(F19:F31)</f>
        <v>5859773</v>
      </c>
      <c r="G32" s="110"/>
      <c r="H32" s="109">
        <f>SUM(H19:H31)</f>
        <v>4200106</v>
      </c>
      <c r="I32" s="110"/>
      <c r="J32" s="109">
        <f>SUM(J19:J31)</f>
        <v>4305999</v>
      </c>
    </row>
    <row r="33" spans="1:10" s="167" customFormat="1" ht="22.35" customHeight="1" x14ac:dyDescent="0.2">
      <c r="A33" s="170"/>
      <c r="B33" s="171"/>
      <c r="C33" s="170"/>
      <c r="D33" s="1"/>
      <c r="E33" s="1"/>
      <c r="F33" s="1"/>
      <c r="G33" s="1"/>
      <c r="H33" s="1"/>
      <c r="I33" s="1"/>
      <c r="J33" s="1"/>
    </row>
    <row r="34" spans="1:10" s="167" customFormat="1" ht="22.35" customHeight="1" thickBot="1" x14ac:dyDescent="0.25">
      <c r="A34" s="177" t="s">
        <v>25</v>
      </c>
      <c r="B34" s="171"/>
      <c r="C34" s="170"/>
      <c r="D34" s="112">
        <f>+D16+D32</f>
        <v>8314286</v>
      </c>
      <c r="E34" s="110"/>
      <c r="F34" s="112">
        <f>+F16+F32</f>
        <v>8264739</v>
      </c>
      <c r="G34" s="110"/>
      <c r="H34" s="112">
        <f>+H16+H32</f>
        <v>6043829</v>
      </c>
      <c r="I34" s="110"/>
      <c r="J34" s="112">
        <f>+J16+J32</f>
        <v>6325029</v>
      </c>
    </row>
    <row r="35" spans="1:10" s="167" customFormat="1" ht="22.35" customHeight="1" thickTop="1" x14ac:dyDescent="0.2">
      <c r="A35" s="177"/>
      <c r="B35" s="171"/>
      <c r="C35" s="170"/>
      <c r="D35" s="1"/>
      <c r="E35" s="1"/>
      <c r="F35" s="1"/>
      <c r="G35" s="1"/>
      <c r="H35" s="1"/>
      <c r="I35" s="1"/>
      <c r="J35" s="1"/>
    </row>
    <row r="36" spans="1:10" s="197" customFormat="1" ht="22.35" customHeight="1" x14ac:dyDescent="0.2">
      <c r="A36" s="181" t="s">
        <v>135</v>
      </c>
      <c r="B36" s="182"/>
      <c r="C36" s="183"/>
      <c r="D36" s="164"/>
      <c r="E36" s="164"/>
      <c r="F36" s="164"/>
      <c r="G36" s="164"/>
      <c r="H36" s="164"/>
      <c r="I36" s="164"/>
      <c r="J36" s="164"/>
    </row>
    <row r="37" spans="1:10" s="197" customFormat="1" ht="22.35" customHeight="1" x14ac:dyDescent="0.2">
      <c r="A37" s="184" t="s">
        <v>0</v>
      </c>
      <c r="B37" s="182"/>
      <c r="C37" s="183"/>
      <c r="D37" s="164"/>
      <c r="E37" s="164"/>
      <c r="F37" s="164"/>
      <c r="G37" s="164"/>
      <c r="H37" s="164"/>
      <c r="I37" s="164"/>
      <c r="J37" s="164"/>
    </row>
    <row r="38" spans="1:10" s="185" customFormat="1" ht="22.35" customHeight="1" x14ac:dyDescent="0.2">
      <c r="A38" s="183"/>
      <c r="B38" s="182"/>
      <c r="C38" s="183"/>
      <c r="D38" s="206" t="s">
        <v>1</v>
      </c>
      <c r="E38" s="206"/>
      <c r="F38" s="206"/>
      <c r="G38" s="206"/>
      <c r="H38" s="206" t="s">
        <v>2</v>
      </c>
      <c r="I38" s="206"/>
      <c r="J38" s="206"/>
    </row>
    <row r="39" spans="1:10" s="185" customFormat="1" ht="22.35" customHeight="1" x14ac:dyDescent="0.45">
      <c r="A39" s="177"/>
      <c r="C39" s="183"/>
      <c r="D39" s="165" t="s">
        <v>198</v>
      </c>
      <c r="E39" s="165"/>
      <c r="F39" s="165" t="s">
        <v>4</v>
      </c>
      <c r="G39" s="186"/>
      <c r="H39" s="165" t="s">
        <v>198</v>
      </c>
      <c r="I39" s="165"/>
      <c r="J39" s="165" t="s">
        <v>4</v>
      </c>
    </row>
    <row r="40" spans="1:10" s="185" customFormat="1" ht="22.35" customHeight="1" x14ac:dyDescent="0.2">
      <c r="A40" s="184" t="s">
        <v>26</v>
      </c>
      <c r="B40" s="182" t="s">
        <v>5</v>
      </c>
      <c r="C40" s="183"/>
      <c r="D40" s="166" t="s">
        <v>171</v>
      </c>
      <c r="E40" s="187"/>
      <c r="F40" s="166" t="s">
        <v>136</v>
      </c>
      <c r="G40" s="166"/>
      <c r="H40" s="166" t="s">
        <v>171</v>
      </c>
      <c r="I40" s="187"/>
      <c r="J40" s="166" t="s">
        <v>136</v>
      </c>
    </row>
    <row r="41" spans="1:10" s="185" customFormat="1" ht="16.350000000000001" customHeight="1" x14ac:dyDescent="0.2">
      <c r="A41" s="184"/>
      <c r="B41" s="182"/>
      <c r="C41" s="183"/>
      <c r="D41" s="166" t="s">
        <v>183</v>
      </c>
      <c r="E41" s="187"/>
      <c r="F41" s="166"/>
      <c r="G41" s="166"/>
      <c r="H41" s="166" t="s">
        <v>183</v>
      </c>
      <c r="I41" s="187"/>
      <c r="J41" s="166"/>
    </row>
    <row r="42" spans="1:10" s="185" customFormat="1" ht="17.45" customHeight="1" x14ac:dyDescent="0.2">
      <c r="A42" s="183"/>
      <c r="B42" s="188"/>
      <c r="C42" s="183"/>
      <c r="D42" s="205" t="s">
        <v>6</v>
      </c>
      <c r="E42" s="205"/>
      <c r="F42" s="205"/>
      <c r="G42" s="205"/>
      <c r="H42" s="205"/>
      <c r="I42" s="205"/>
      <c r="J42" s="205"/>
    </row>
    <row r="43" spans="1:10" s="167" customFormat="1" ht="22.35" customHeight="1" x14ac:dyDescent="0.2">
      <c r="A43" s="179" t="s">
        <v>27</v>
      </c>
      <c r="B43" s="171"/>
      <c r="C43" s="170"/>
      <c r="D43" s="1"/>
      <c r="E43" s="1"/>
      <c r="F43" s="1"/>
      <c r="G43" s="1"/>
      <c r="H43" s="1"/>
      <c r="I43" s="1"/>
      <c r="J43" s="1"/>
    </row>
    <row r="44" spans="1:10" s="167" customFormat="1" ht="22.35" customHeight="1" x14ac:dyDescent="0.2">
      <c r="A44" s="170" t="s">
        <v>28</v>
      </c>
      <c r="B44" s="171"/>
      <c r="C44" s="170"/>
      <c r="D44" s="18">
        <v>3686904</v>
      </c>
      <c r="E44" s="18"/>
      <c r="F44" s="18">
        <v>3882012</v>
      </c>
      <c r="G44" s="24"/>
      <c r="H44" s="18">
        <v>2832152</v>
      </c>
      <c r="I44" s="18"/>
      <c r="J44" s="18">
        <v>3200211</v>
      </c>
    </row>
    <row r="45" spans="1:10" s="167" customFormat="1" ht="22.35" customHeight="1" x14ac:dyDescent="0.2">
      <c r="A45" s="170" t="s">
        <v>140</v>
      </c>
      <c r="B45" s="171">
        <v>5</v>
      </c>
      <c r="C45" s="170"/>
      <c r="D45" s="18">
        <v>438867</v>
      </c>
      <c r="E45" s="18"/>
      <c r="F45" s="18">
        <v>385188</v>
      </c>
      <c r="G45" s="24"/>
      <c r="H45" s="18">
        <v>82759</v>
      </c>
      <c r="I45" s="18"/>
      <c r="J45" s="18">
        <v>105556</v>
      </c>
    </row>
    <row r="46" spans="1:10" s="167" customFormat="1" ht="22.35" customHeight="1" x14ac:dyDescent="0.2">
      <c r="A46" s="170" t="s">
        <v>137</v>
      </c>
      <c r="B46" s="171">
        <v>5</v>
      </c>
      <c r="C46" s="170"/>
      <c r="D46" s="18">
        <v>1150</v>
      </c>
      <c r="E46" s="18"/>
      <c r="F46" s="18">
        <v>1600</v>
      </c>
      <c r="G46" s="24"/>
      <c r="H46" s="18">
        <v>47000</v>
      </c>
      <c r="I46" s="18"/>
      <c r="J46" s="18">
        <v>47000</v>
      </c>
    </row>
    <row r="47" spans="1:10" s="167" customFormat="1" ht="22.35" customHeight="1" x14ac:dyDescent="0.2">
      <c r="A47" s="170" t="s">
        <v>164</v>
      </c>
      <c r="B47" s="171">
        <v>10</v>
      </c>
      <c r="C47" s="170"/>
      <c r="D47" s="18">
        <v>211750</v>
      </c>
      <c r="E47" s="18"/>
      <c r="F47" s="18">
        <v>773000</v>
      </c>
      <c r="G47" s="24"/>
      <c r="H47" s="18">
        <v>113750</v>
      </c>
      <c r="I47" s="18"/>
      <c r="J47" s="18">
        <v>720000</v>
      </c>
    </row>
    <row r="48" spans="1:10" s="167" customFormat="1" ht="22.35" customHeight="1" x14ac:dyDescent="0.2">
      <c r="A48" s="170" t="s">
        <v>165</v>
      </c>
      <c r="D48" s="18">
        <v>21835</v>
      </c>
      <c r="F48" s="18">
        <v>31850</v>
      </c>
      <c r="G48" s="24"/>
      <c r="H48" s="18">
        <v>18004</v>
      </c>
      <c r="I48" s="18"/>
      <c r="J48" s="18">
        <v>21136</v>
      </c>
    </row>
    <row r="49" spans="1:10" s="167" customFormat="1" ht="22.35" customHeight="1" x14ac:dyDescent="0.2">
      <c r="A49" s="167" t="s">
        <v>29</v>
      </c>
      <c r="B49" s="171"/>
      <c r="C49" s="170"/>
      <c r="D49" s="18">
        <v>91896</v>
      </c>
      <c r="E49" s="18"/>
      <c r="F49" s="18">
        <v>55108</v>
      </c>
      <c r="G49" s="24"/>
      <c r="H49" s="18">
        <v>37872</v>
      </c>
      <c r="I49" s="18"/>
      <c r="J49" s="18">
        <v>33958</v>
      </c>
    </row>
    <row r="50" spans="1:10" s="167" customFormat="1" ht="22.35" customHeight="1" x14ac:dyDescent="0.2">
      <c r="A50" s="167" t="s">
        <v>208</v>
      </c>
      <c r="B50" s="171"/>
      <c r="C50" s="170"/>
      <c r="D50" s="18">
        <v>71293</v>
      </c>
      <c r="E50" s="18"/>
      <c r="F50" s="18">
        <v>0</v>
      </c>
      <c r="G50" s="24"/>
      <c r="H50" s="18">
        <v>48175</v>
      </c>
      <c r="I50" s="18"/>
      <c r="J50" s="18">
        <v>0</v>
      </c>
    </row>
    <row r="51" spans="1:10" s="167" customFormat="1" ht="22.35" customHeight="1" x14ac:dyDescent="0.2">
      <c r="A51" s="170" t="s">
        <v>230</v>
      </c>
      <c r="B51" s="189">
        <v>12</v>
      </c>
      <c r="D51" s="18">
        <v>22688</v>
      </c>
      <c r="F51" s="18">
        <v>1882</v>
      </c>
      <c r="G51" s="24"/>
      <c r="H51" s="18">
        <v>12183</v>
      </c>
      <c r="I51" s="18"/>
      <c r="J51" s="18">
        <v>440</v>
      </c>
    </row>
    <row r="52" spans="1:10" s="167" customFormat="1" ht="22.35" customHeight="1" x14ac:dyDescent="0.2">
      <c r="A52" s="170" t="s">
        <v>30</v>
      </c>
      <c r="B52" s="171"/>
      <c r="C52" s="170"/>
      <c r="D52" s="18">
        <v>6782</v>
      </c>
      <c r="E52" s="18"/>
      <c r="F52" s="18">
        <v>10868</v>
      </c>
      <c r="G52" s="24"/>
      <c r="H52" s="18">
        <v>2099</v>
      </c>
      <c r="I52" s="18"/>
      <c r="J52" s="18">
        <v>1696</v>
      </c>
    </row>
    <row r="53" spans="1:10" s="167" customFormat="1" ht="22.35" customHeight="1" x14ac:dyDescent="0.2">
      <c r="A53" s="177" t="s">
        <v>31</v>
      </c>
      <c r="B53" s="178"/>
      <c r="C53" s="177"/>
      <c r="D53" s="109">
        <f>SUM(D44:D52)</f>
        <v>4553165</v>
      </c>
      <c r="E53" s="110"/>
      <c r="F53" s="109">
        <f>SUM(F44:F52)</f>
        <v>5141508</v>
      </c>
      <c r="G53" s="110"/>
      <c r="H53" s="109">
        <f>SUM(H44:H52)</f>
        <v>3193994</v>
      </c>
      <c r="I53" s="110"/>
      <c r="J53" s="109">
        <f>SUM(J44:J52)</f>
        <v>4129997</v>
      </c>
    </row>
    <row r="54" spans="1:10" s="199" customFormat="1" ht="9" customHeight="1" x14ac:dyDescent="0.2">
      <c r="A54" s="170"/>
      <c r="B54" s="171"/>
      <c r="C54" s="170"/>
      <c r="D54" s="1"/>
      <c r="E54" s="1"/>
      <c r="F54" s="1"/>
      <c r="G54" s="1"/>
      <c r="H54" s="1"/>
      <c r="I54" s="1"/>
      <c r="J54" s="1"/>
    </row>
    <row r="55" spans="1:10" s="167" customFormat="1" ht="22.35" customHeight="1" x14ac:dyDescent="0.2">
      <c r="A55" s="179" t="s">
        <v>32</v>
      </c>
      <c r="B55" s="171"/>
      <c r="C55" s="170"/>
      <c r="D55" s="1"/>
      <c r="E55" s="1"/>
      <c r="F55" s="1"/>
      <c r="G55" s="1"/>
      <c r="H55" s="1"/>
      <c r="I55" s="1"/>
      <c r="J55" s="1"/>
    </row>
    <row r="56" spans="1:10" s="167" customFormat="1" ht="22.35" customHeight="1" x14ac:dyDescent="0.2">
      <c r="A56" s="167" t="s">
        <v>166</v>
      </c>
      <c r="B56" s="171">
        <v>10</v>
      </c>
      <c r="C56" s="170"/>
      <c r="D56" s="18">
        <v>750179</v>
      </c>
      <c r="E56" s="18"/>
      <c r="F56" s="18">
        <v>303429</v>
      </c>
      <c r="G56" s="24"/>
      <c r="H56" s="18">
        <v>498000</v>
      </c>
      <c r="I56" s="18"/>
      <c r="J56" s="18">
        <v>6250</v>
      </c>
    </row>
    <row r="57" spans="1:10" s="167" customFormat="1" ht="22.35" customHeight="1" x14ac:dyDescent="0.2">
      <c r="A57" s="167" t="s">
        <v>175</v>
      </c>
      <c r="B57" s="171"/>
      <c r="C57" s="170"/>
      <c r="D57" s="18">
        <v>10425</v>
      </c>
      <c r="E57" s="18"/>
      <c r="F57" s="18">
        <v>25019</v>
      </c>
      <c r="G57" s="24"/>
      <c r="H57" s="18">
        <v>4249</v>
      </c>
      <c r="I57" s="18"/>
      <c r="J57" s="18">
        <v>11536</v>
      </c>
    </row>
    <row r="58" spans="1:10" s="167" customFormat="1" ht="22.35" customHeight="1" x14ac:dyDescent="0.2">
      <c r="A58" s="167" t="s">
        <v>33</v>
      </c>
      <c r="B58" s="171"/>
      <c r="C58" s="170"/>
      <c r="D58" s="18">
        <v>95681</v>
      </c>
      <c r="E58" s="18"/>
      <c r="F58" s="18">
        <v>93323</v>
      </c>
      <c r="G58" s="24"/>
      <c r="H58" s="18">
        <v>66183</v>
      </c>
      <c r="I58" s="18"/>
      <c r="J58" s="18">
        <v>67653</v>
      </c>
    </row>
    <row r="59" spans="1:10" s="167" customFormat="1" ht="22.35" customHeight="1" x14ac:dyDescent="0.2">
      <c r="A59" s="167" t="s">
        <v>34</v>
      </c>
      <c r="B59" s="171"/>
      <c r="C59" s="170"/>
      <c r="D59" s="18">
        <v>379208</v>
      </c>
      <c r="E59" s="18"/>
      <c r="F59" s="18">
        <v>390867</v>
      </c>
      <c r="G59" s="24"/>
      <c r="H59" s="18">
        <v>52571</v>
      </c>
      <c r="I59" s="18"/>
      <c r="J59" s="18">
        <v>73355</v>
      </c>
    </row>
    <row r="60" spans="1:10" s="167" customFormat="1" ht="22.35" customHeight="1" x14ac:dyDescent="0.2">
      <c r="A60" s="167" t="s">
        <v>35</v>
      </c>
      <c r="B60" s="171"/>
      <c r="C60" s="170"/>
      <c r="D60" s="18">
        <v>6828</v>
      </c>
      <c r="E60" s="18"/>
      <c r="F60" s="18">
        <v>5625</v>
      </c>
      <c r="G60" s="24"/>
      <c r="H60" s="18">
        <v>0</v>
      </c>
      <c r="I60" s="18"/>
      <c r="J60" s="18">
        <v>0</v>
      </c>
    </row>
    <row r="61" spans="1:10" s="167" customFormat="1" ht="22.35" customHeight="1" x14ac:dyDescent="0.2">
      <c r="A61" s="177" t="s">
        <v>36</v>
      </c>
      <c r="B61" s="178"/>
      <c r="C61" s="177"/>
      <c r="D61" s="109">
        <f>SUM(D56:D60)</f>
        <v>1242321</v>
      </c>
      <c r="E61" s="110"/>
      <c r="F61" s="109">
        <f>SUM(F56:F60)</f>
        <v>818263</v>
      </c>
      <c r="G61" s="110"/>
      <c r="H61" s="109">
        <f>SUM(H56:H60)</f>
        <v>621003</v>
      </c>
      <c r="I61" s="110"/>
      <c r="J61" s="109">
        <f>SUM(J56:J60)</f>
        <v>158794</v>
      </c>
    </row>
    <row r="62" spans="1:10" s="199" customFormat="1" ht="8.4499999999999993" customHeight="1" x14ac:dyDescent="0.2">
      <c r="A62" s="170"/>
      <c r="B62" s="171"/>
      <c r="C62" s="170"/>
      <c r="D62" s="1"/>
      <c r="E62" s="1"/>
      <c r="F62" s="1"/>
      <c r="G62" s="1"/>
      <c r="H62" s="1"/>
      <c r="I62" s="1"/>
      <c r="J62" s="1"/>
    </row>
    <row r="63" spans="1:10" s="167" customFormat="1" ht="22.35" customHeight="1" x14ac:dyDescent="0.2">
      <c r="A63" s="177" t="s">
        <v>37</v>
      </c>
      <c r="B63" s="171"/>
      <c r="C63" s="170"/>
      <c r="D63" s="113">
        <f>+D53+D61</f>
        <v>5795486</v>
      </c>
      <c r="E63" s="110"/>
      <c r="F63" s="113">
        <f>+F53+F61</f>
        <v>5959771</v>
      </c>
      <c r="G63" s="110"/>
      <c r="H63" s="113">
        <f>+H53+H61</f>
        <v>3814997</v>
      </c>
      <c r="I63" s="110"/>
      <c r="J63" s="113">
        <f>+J53+J61</f>
        <v>4288791</v>
      </c>
    </row>
    <row r="64" spans="1:10" s="167" customFormat="1" ht="10.35" customHeight="1" x14ac:dyDescent="0.2">
      <c r="A64" s="170"/>
      <c r="B64" s="171"/>
      <c r="C64" s="170"/>
      <c r="D64" s="1"/>
      <c r="E64" s="1"/>
      <c r="F64" s="1"/>
      <c r="G64" s="1"/>
      <c r="H64" s="1"/>
      <c r="I64" s="1"/>
      <c r="J64" s="1"/>
    </row>
    <row r="65" spans="1:10" s="167" customFormat="1" ht="22.35" customHeight="1" x14ac:dyDescent="0.2">
      <c r="A65" s="179" t="s">
        <v>38</v>
      </c>
      <c r="B65" s="171"/>
      <c r="C65" s="170"/>
      <c r="D65" s="1"/>
      <c r="E65" s="1"/>
      <c r="F65" s="1"/>
      <c r="G65" s="1"/>
      <c r="H65" s="1"/>
      <c r="I65" s="1"/>
      <c r="J65" s="1"/>
    </row>
    <row r="66" spans="1:10" s="167" customFormat="1" ht="22.35" customHeight="1" x14ac:dyDescent="0.2">
      <c r="A66" s="170" t="s">
        <v>39</v>
      </c>
      <c r="B66" s="171"/>
      <c r="C66" s="170"/>
      <c r="D66" s="1"/>
      <c r="E66" s="1"/>
      <c r="F66" s="1"/>
      <c r="G66" s="1"/>
      <c r="H66" s="1"/>
      <c r="I66" s="1"/>
      <c r="J66" s="1"/>
    </row>
    <row r="67" spans="1:10" s="167" customFormat="1" ht="22.35" customHeight="1" x14ac:dyDescent="0.2">
      <c r="A67" s="170" t="s">
        <v>40</v>
      </c>
      <c r="C67" s="170"/>
    </row>
    <row r="68" spans="1:10" s="167" customFormat="1" ht="22.35" customHeight="1" thickBot="1" x14ac:dyDescent="0.25">
      <c r="A68" s="190" t="s">
        <v>147</v>
      </c>
      <c r="B68" s="171"/>
      <c r="C68" s="170"/>
      <c r="D68" s="114">
        <v>681480</v>
      </c>
      <c r="E68" s="1"/>
      <c r="F68" s="114">
        <v>681480</v>
      </c>
      <c r="G68" s="1"/>
      <c r="H68" s="114">
        <v>681480</v>
      </c>
      <c r="I68" s="1"/>
      <c r="J68" s="114">
        <v>681480</v>
      </c>
    </row>
    <row r="69" spans="1:10" s="167" customFormat="1" ht="22.35" customHeight="1" thickTop="1" x14ac:dyDescent="0.2">
      <c r="A69" s="170" t="s">
        <v>41</v>
      </c>
      <c r="C69" s="170"/>
    </row>
    <row r="70" spans="1:10" s="167" customFormat="1" ht="22.35" customHeight="1" x14ac:dyDescent="0.2">
      <c r="A70" s="190" t="s">
        <v>147</v>
      </c>
      <c r="B70" s="171"/>
      <c r="C70" s="170"/>
      <c r="D70" s="1">
        <f>'SCE7'!C42</f>
        <v>681480</v>
      </c>
      <c r="E70" s="115"/>
      <c r="F70" s="1">
        <v>681480</v>
      </c>
      <c r="G70" s="1"/>
      <c r="H70" s="1">
        <v>681480</v>
      </c>
      <c r="I70" s="115"/>
      <c r="J70" s="1">
        <v>681480</v>
      </c>
    </row>
    <row r="71" spans="1:10" s="167" customFormat="1" ht="22.35" customHeight="1" x14ac:dyDescent="0.2">
      <c r="A71" s="170" t="s">
        <v>167</v>
      </c>
      <c r="B71" s="171"/>
      <c r="C71" s="170"/>
      <c r="D71" s="18">
        <f>'SCE7'!E42</f>
        <v>0</v>
      </c>
      <c r="E71" s="18"/>
      <c r="F71" s="18">
        <v>14200</v>
      </c>
      <c r="G71" s="24"/>
      <c r="H71" s="18">
        <v>0</v>
      </c>
      <c r="I71" s="18"/>
      <c r="J71" s="18">
        <v>0</v>
      </c>
    </row>
    <row r="72" spans="1:10" s="167" customFormat="1" ht="22.35" customHeight="1" x14ac:dyDescent="0.2">
      <c r="A72" s="170" t="s">
        <v>168</v>
      </c>
      <c r="B72" s="171"/>
      <c r="C72" s="170"/>
      <c r="D72" s="18">
        <f>'SCE7'!G42</f>
        <v>17395</v>
      </c>
      <c r="E72" s="18"/>
      <c r="F72" s="18">
        <v>17395</v>
      </c>
      <c r="G72" s="24"/>
      <c r="H72" s="18">
        <v>0</v>
      </c>
      <c r="I72" s="18"/>
      <c r="J72" s="18">
        <v>0</v>
      </c>
    </row>
    <row r="73" spans="1:10" s="167" customFormat="1" ht="22.35" customHeight="1" x14ac:dyDescent="0.2">
      <c r="A73" s="170" t="s">
        <v>130</v>
      </c>
      <c r="B73" s="171"/>
      <c r="C73" s="170"/>
      <c r="D73" s="168"/>
      <c r="E73" s="115"/>
      <c r="F73" s="168"/>
      <c r="G73" s="168"/>
      <c r="H73" s="168"/>
      <c r="I73" s="115"/>
      <c r="J73" s="168"/>
    </row>
    <row r="74" spans="1:10" s="167" customFormat="1" ht="22.35" customHeight="1" x14ac:dyDescent="0.2">
      <c r="A74" s="170" t="s">
        <v>42</v>
      </c>
      <c r="B74" s="171"/>
      <c r="C74" s="170"/>
      <c r="D74" s="18">
        <f>'SCE7'!I42</f>
        <v>342170</v>
      </c>
      <c r="E74" s="18"/>
      <c r="F74" s="18">
        <v>342170</v>
      </c>
      <c r="G74" s="24"/>
      <c r="H74" s="18">
        <v>342170</v>
      </c>
      <c r="I74" s="18"/>
      <c r="J74" s="18">
        <v>342170</v>
      </c>
    </row>
    <row r="75" spans="1:10" s="167" customFormat="1" ht="22.35" customHeight="1" x14ac:dyDescent="0.2">
      <c r="A75" s="170" t="s">
        <v>43</v>
      </c>
      <c r="B75" s="171"/>
      <c r="C75" s="170"/>
      <c r="D75" s="18"/>
      <c r="E75" s="18"/>
      <c r="F75" s="18"/>
      <c r="G75" s="24"/>
      <c r="H75" s="18"/>
      <c r="I75" s="18"/>
      <c r="J75" s="18"/>
    </row>
    <row r="76" spans="1:10" s="167" customFormat="1" ht="22.35" customHeight="1" x14ac:dyDescent="0.2">
      <c r="A76" s="170" t="s">
        <v>44</v>
      </c>
      <c r="B76" s="171"/>
      <c r="C76" s="170"/>
      <c r="D76" s="18"/>
      <c r="E76" s="18"/>
      <c r="F76" s="18"/>
      <c r="G76" s="24"/>
      <c r="H76" s="18"/>
      <c r="I76" s="18"/>
      <c r="J76" s="18"/>
    </row>
    <row r="77" spans="1:10" s="167" customFormat="1" ht="22.35" customHeight="1" x14ac:dyDescent="0.2">
      <c r="A77" s="170" t="s">
        <v>169</v>
      </c>
      <c r="B77" s="171"/>
      <c r="C77" s="170"/>
      <c r="D77" s="18">
        <f>'SCE7'!L42</f>
        <v>110196</v>
      </c>
      <c r="E77" s="18"/>
      <c r="F77" s="18">
        <v>108696</v>
      </c>
      <c r="G77" s="24"/>
      <c r="H77" s="18">
        <v>70972</v>
      </c>
      <c r="I77" s="18"/>
      <c r="J77" s="18">
        <v>70972</v>
      </c>
    </row>
    <row r="78" spans="1:10" s="167" customFormat="1" ht="22.35" customHeight="1" x14ac:dyDescent="0.2">
      <c r="A78" s="170" t="s">
        <v>45</v>
      </c>
      <c r="B78" s="171"/>
      <c r="C78" s="170"/>
      <c r="D78" s="18">
        <f>'SCE7'!N42</f>
        <v>-8607</v>
      </c>
      <c r="E78" s="18"/>
      <c r="F78" s="18">
        <v>-413287</v>
      </c>
      <c r="G78" s="24"/>
      <c r="H78" s="18">
        <f>'SCE8'!K29</f>
        <v>644322</v>
      </c>
      <c r="I78" s="18" t="s">
        <v>170</v>
      </c>
      <c r="J78" s="18">
        <v>351387</v>
      </c>
    </row>
    <row r="79" spans="1:10" s="167" customFormat="1" ht="22.35" customHeight="1" x14ac:dyDescent="0.2">
      <c r="A79" s="170" t="s">
        <v>46</v>
      </c>
      <c r="B79" s="171"/>
      <c r="C79" s="170"/>
      <c r="D79" s="18">
        <f>'SCE7'!X42</f>
        <v>1504577</v>
      </c>
      <c r="E79" s="18"/>
      <c r="F79" s="18">
        <v>1580193</v>
      </c>
      <c r="G79" s="24"/>
      <c r="H79" s="18">
        <f>'SCE8'!M29</f>
        <v>489888</v>
      </c>
      <c r="I79" s="18"/>
      <c r="J79" s="18">
        <v>590229</v>
      </c>
    </row>
    <row r="80" spans="1:10" s="167" customFormat="1" ht="22.35" customHeight="1" x14ac:dyDescent="0.2">
      <c r="A80" s="200" t="s">
        <v>47</v>
      </c>
      <c r="B80" s="178"/>
      <c r="C80" s="177"/>
      <c r="D80" s="116">
        <f>SUM(D70:D79)</f>
        <v>2647211</v>
      </c>
      <c r="E80" s="110"/>
      <c r="F80" s="116">
        <f>SUM(F70:F79)</f>
        <v>2330847</v>
      </c>
      <c r="G80" s="110"/>
      <c r="H80" s="116">
        <f>SUM(H70:H79)</f>
        <v>2228832</v>
      </c>
      <c r="I80" s="110"/>
      <c r="J80" s="116">
        <f>SUM(J70:J79)</f>
        <v>2036238</v>
      </c>
    </row>
    <row r="81" spans="1:10" s="199" customFormat="1" ht="22.35" customHeight="1" x14ac:dyDescent="0.2">
      <c r="A81" s="170" t="s">
        <v>48</v>
      </c>
      <c r="B81" s="171"/>
      <c r="C81" s="170"/>
      <c r="D81" s="117">
        <f>'SCE7'!AB42</f>
        <v>-128411</v>
      </c>
      <c r="E81" s="1"/>
      <c r="F81" s="117">
        <v>-25879</v>
      </c>
      <c r="G81" s="1"/>
      <c r="H81" s="117">
        <v>0</v>
      </c>
      <c r="I81" s="115"/>
      <c r="J81" s="117">
        <v>0</v>
      </c>
    </row>
    <row r="82" spans="1:10" s="167" customFormat="1" ht="22.35" customHeight="1" x14ac:dyDescent="0.2">
      <c r="A82" s="177" t="s">
        <v>49</v>
      </c>
      <c r="B82" s="171"/>
      <c r="C82" s="170"/>
      <c r="D82" s="113">
        <f>SUM(D80:D81)</f>
        <v>2518800</v>
      </c>
      <c r="E82" s="110"/>
      <c r="F82" s="113">
        <f>SUM(F80:F81)</f>
        <v>2304968</v>
      </c>
      <c r="G82" s="110"/>
      <c r="H82" s="113">
        <f>SUM(H80:H81)</f>
        <v>2228832</v>
      </c>
      <c r="I82" s="110"/>
      <c r="J82" s="113">
        <f>SUM(J80:J81)</f>
        <v>2036238</v>
      </c>
    </row>
    <row r="83" spans="1:10" s="167" customFormat="1" ht="22.35" customHeight="1" thickBot="1" x14ac:dyDescent="0.25">
      <c r="A83" s="177" t="s">
        <v>50</v>
      </c>
      <c r="B83" s="171"/>
      <c r="C83" s="170"/>
      <c r="D83" s="112">
        <f>+D63+D82</f>
        <v>8314286</v>
      </c>
      <c r="E83" s="110"/>
      <c r="F83" s="112">
        <f>+F63+F82</f>
        <v>8264739</v>
      </c>
      <c r="G83" s="110"/>
      <c r="H83" s="112">
        <f>+H63+H82</f>
        <v>6043829</v>
      </c>
      <c r="I83" s="110"/>
      <c r="J83" s="112">
        <f>+J63+J82</f>
        <v>6325029</v>
      </c>
    </row>
    <row r="84" spans="1:10" s="167" customFormat="1" ht="32.450000000000003" customHeight="1" thickTop="1" x14ac:dyDescent="0.2">
      <c r="A84" s="177"/>
      <c r="B84" s="171"/>
      <c r="C84" s="170"/>
      <c r="D84" s="110"/>
      <c r="E84" s="110"/>
      <c r="F84" s="110"/>
      <c r="G84" s="110"/>
      <c r="H84" s="110"/>
      <c r="I84" s="110"/>
      <c r="J84" s="110"/>
    </row>
  </sheetData>
  <mergeCells count="6">
    <mergeCell ref="D42:J42"/>
    <mergeCell ref="D4:F4"/>
    <mergeCell ref="H4:J4"/>
    <mergeCell ref="D8:J8"/>
    <mergeCell ref="D38:G38"/>
    <mergeCell ref="H38:J38"/>
  </mergeCells>
  <pageMargins left="0.8" right="0.8" top="0.48" bottom="0.5" header="0.5" footer="0.5"/>
  <pageSetup paperSize="9" scale="71" firstPageNumber="3" fitToHeight="0" orientation="portrait" useFirstPageNumber="1" r:id="rId1"/>
  <headerFooter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6"/>
  <sheetViews>
    <sheetView view="pageBreakPreview" zoomScale="70" zoomScaleNormal="80" zoomScaleSheetLayoutView="70" workbookViewId="0">
      <selection activeCell="M43" sqref="M43"/>
    </sheetView>
  </sheetViews>
  <sheetFormatPr defaultRowHeight="21.75" x14ac:dyDescent="0.2"/>
  <cols>
    <col min="1" max="1" width="54.375" style="12" customWidth="1"/>
    <col min="2" max="2" width="9.625" style="13" customWidth="1"/>
    <col min="3" max="3" width="1" style="12" customWidth="1"/>
    <col min="4" max="4" width="13.625" style="14" customWidth="1"/>
    <col min="5" max="5" width="1" style="14" customWidth="1"/>
    <col min="6" max="6" width="13.625" style="14" customWidth="1"/>
    <col min="7" max="7" width="1" style="14" customWidth="1"/>
    <col min="8" max="8" width="13.625" style="10" customWidth="1"/>
    <col min="9" max="9" width="1" style="14" customWidth="1"/>
    <col min="10" max="10" width="13.625" style="10" customWidth="1"/>
    <col min="11" max="11" width="9.375" style="15"/>
    <col min="12" max="12" width="11.25" style="15" bestFit="1" customWidth="1"/>
    <col min="13" max="245" width="9.375" style="15"/>
    <col min="246" max="246" width="52.625" style="15" customWidth="1"/>
    <col min="247" max="247" width="8.625" style="15" customWidth="1"/>
    <col min="248" max="248" width="1" style="15" customWidth="1"/>
    <col min="249" max="249" width="13.625" style="15" customWidth="1"/>
    <col min="250" max="250" width="1" style="15" customWidth="1"/>
    <col min="251" max="251" width="13.625" style="15" customWidth="1"/>
    <col min="252" max="252" width="1" style="15" customWidth="1"/>
    <col min="253" max="253" width="13.625" style="15" customWidth="1"/>
    <col min="254" max="254" width="1" style="15" customWidth="1"/>
    <col min="255" max="255" width="13.625" style="15" customWidth="1"/>
    <col min="256" max="256" width="12.625" style="15" customWidth="1"/>
    <col min="257" max="501" width="9.375" style="15"/>
    <col min="502" max="502" width="52.625" style="15" customWidth="1"/>
    <col min="503" max="503" width="8.625" style="15" customWidth="1"/>
    <col min="504" max="504" width="1" style="15" customWidth="1"/>
    <col min="505" max="505" width="13.625" style="15" customWidth="1"/>
    <col min="506" max="506" width="1" style="15" customWidth="1"/>
    <col min="507" max="507" width="13.625" style="15" customWidth="1"/>
    <col min="508" max="508" width="1" style="15" customWidth="1"/>
    <col min="509" max="509" width="13.625" style="15" customWidth="1"/>
    <col min="510" max="510" width="1" style="15" customWidth="1"/>
    <col min="511" max="511" width="13.625" style="15" customWidth="1"/>
    <col min="512" max="512" width="12.625" style="15" customWidth="1"/>
    <col min="513" max="757" width="9.375" style="15"/>
    <col min="758" max="758" width="52.625" style="15" customWidth="1"/>
    <col min="759" max="759" width="8.625" style="15" customWidth="1"/>
    <col min="760" max="760" width="1" style="15" customWidth="1"/>
    <col min="761" max="761" width="13.625" style="15" customWidth="1"/>
    <col min="762" max="762" width="1" style="15" customWidth="1"/>
    <col min="763" max="763" width="13.625" style="15" customWidth="1"/>
    <col min="764" max="764" width="1" style="15" customWidth="1"/>
    <col min="765" max="765" width="13.625" style="15" customWidth="1"/>
    <col min="766" max="766" width="1" style="15" customWidth="1"/>
    <col min="767" max="767" width="13.625" style="15" customWidth="1"/>
    <col min="768" max="768" width="12.625" style="15" customWidth="1"/>
    <col min="769" max="1013" width="9.375" style="15"/>
    <col min="1014" max="1014" width="52.625" style="15" customWidth="1"/>
    <col min="1015" max="1015" width="8.625" style="15" customWidth="1"/>
    <col min="1016" max="1016" width="1" style="15" customWidth="1"/>
    <col min="1017" max="1017" width="13.625" style="15" customWidth="1"/>
    <col min="1018" max="1018" width="1" style="15" customWidth="1"/>
    <col min="1019" max="1019" width="13.625" style="15" customWidth="1"/>
    <col min="1020" max="1020" width="1" style="15" customWidth="1"/>
    <col min="1021" max="1021" width="13.625" style="15" customWidth="1"/>
    <col min="1022" max="1022" width="1" style="15" customWidth="1"/>
    <col min="1023" max="1023" width="13.625" style="15" customWidth="1"/>
    <col min="1024" max="1024" width="12.625" style="15" customWidth="1"/>
    <col min="1025" max="1269" width="9.375" style="15"/>
    <col min="1270" max="1270" width="52.625" style="15" customWidth="1"/>
    <col min="1271" max="1271" width="8.625" style="15" customWidth="1"/>
    <col min="1272" max="1272" width="1" style="15" customWidth="1"/>
    <col min="1273" max="1273" width="13.625" style="15" customWidth="1"/>
    <col min="1274" max="1274" width="1" style="15" customWidth="1"/>
    <col min="1275" max="1275" width="13.625" style="15" customWidth="1"/>
    <col min="1276" max="1276" width="1" style="15" customWidth="1"/>
    <col min="1277" max="1277" width="13.625" style="15" customWidth="1"/>
    <col min="1278" max="1278" width="1" style="15" customWidth="1"/>
    <col min="1279" max="1279" width="13.625" style="15" customWidth="1"/>
    <col min="1280" max="1280" width="12.625" style="15" customWidth="1"/>
    <col min="1281" max="1525" width="9.375" style="15"/>
    <col min="1526" max="1526" width="52.625" style="15" customWidth="1"/>
    <col min="1527" max="1527" width="8.625" style="15" customWidth="1"/>
    <col min="1528" max="1528" width="1" style="15" customWidth="1"/>
    <col min="1529" max="1529" width="13.625" style="15" customWidth="1"/>
    <col min="1530" max="1530" width="1" style="15" customWidth="1"/>
    <col min="1531" max="1531" width="13.625" style="15" customWidth="1"/>
    <col min="1532" max="1532" width="1" style="15" customWidth="1"/>
    <col min="1533" max="1533" width="13.625" style="15" customWidth="1"/>
    <col min="1534" max="1534" width="1" style="15" customWidth="1"/>
    <col min="1535" max="1535" width="13.625" style="15" customWidth="1"/>
    <col min="1536" max="1536" width="12.625" style="15" customWidth="1"/>
    <col min="1537" max="1781" width="9.375" style="15"/>
    <col min="1782" max="1782" width="52.625" style="15" customWidth="1"/>
    <col min="1783" max="1783" width="8.625" style="15" customWidth="1"/>
    <col min="1784" max="1784" width="1" style="15" customWidth="1"/>
    <col min="1785" max="1785" width="13.625" style="15" customWidth="1"/>
    <col min="1786" max="1786" width="1" style="15" customWidth="1"/>
    <col min="1787" max="1787" width="13.625" style="15" customWidth="1"/>
    <col min="1788" max="1788" width="1" style="15" customWidth="1"/>
    <col min="1789" max="1789" width="13.625" style="15" customWidth="1"/>
    <col min="1790" max="1790" width="1" style="15" customWidth="1"/>
    <col min="1791" max="1791" width="13.625" style="15" customWidth="1"/>
    <col min="1792" max="1792" width="12.625" style="15" customWidth="1"/>
    <col min="1793" max="2037" width="9.375" style="15"/>
    <col min="2038" max="2038" width="52.625" style="15" customWidth="1"/>
    <col min="2039" max="2039" width="8.625" style="15" customWidth="1"/>
    <col min="2040" max="2040" width="1" style="15" customWidth="1"/>
    <col min="2041" max="2041" width="13.625" style="15" customWidth="1"/>
    <col min="2042" max="2042" width="1" style="15" customWidth="1"/>
    <col min="2043" max="2043" width="13.625" style="15" customWidth="1"/>
    <col min="2044" max="2044" width="1" style="15" customWidth="1"/>
    <col min="2045" max="2045" width="13.625" style="15" customWidth="1"/>
    <col min="2046" max="2046" width="1" style="15" customWidth="1"/>
    <col min="2047" max="2047" width="13.625" style="15" customWidth="1"/>
    <col min="2048" max="2048" width="12.625" style="15" customWidth="1"/>
    <col min="2049" max="2293" width="9.375" style="15"/>
    <col min="2294" max="2294" width="52.625" style="15" customWidth="1"/>
    <col min="2295" max="2295" width="8.625" style="15" customWidth="1"/>
    <col min="2296" max="2296" width="1" style="15" customWidth="1"/>
    <col min="2297" max="2297" width="13.625" style="15" customWidth="1"/>
    <col min="2298" max="2298" width="1" style="15" customWidth="1"/>
    <col min="2299" max="2299" width="13.625" style="15" customWidth="1"/>
    <col min="2300" max="2300" width="1" style="15" customWidth="1"/>
    <col min="2301" max="2301" width="13.625" style="15" customWidth="1"/>
    <col min="2302" max="2302" width="1" style="15" customWidth="1"/>
    <col min="2303" max="2303" width="13.625" style="15" customWidth="1"/>
    <col min="2304" max="2304" width="12.625" style="15" customWidth="1"/>
    <col min="2305" max="2549" width="9.375" style="15"/>
    <col min="2550" max="2550" width="52.625" style="15" customWidth="1"/>
    <col min="2551" max="2551" width="8.625" style="15" customWidth="1"/>
    <col min="2552" max="2552" width="1" style="15" customWidth="1"/>
    <col min="2553" max="2553" width="13.625" style="15" customWidth="1"/>
    <col min="2554" max="2554" width="1" style="15" customWidth="1"/>
    <col min="2555" max="2555" width="13.625" style="15" customWidth="1"/>
    <col min="2556" max="2556" width="1" style="15" customWidth="1"/>
    <col min="2557" max="2557" width="13.625" style="15" customWidth="1"/>
    <col min="2558" max="2558" width="1" style="15" customWidth="1"/>
    <col min="2559" max="2559" width="13.625" style="15" customWidth="1"/>
    <col min="2560" max="2560" width="12.625" style="15" customWidth="1"/>
    <col min="2561" max="2805" width="9.375" style="15"/>
    <col min="2806" max="2806" width="52.625" style="15" customWidth="1"/>
    <col min="2807" max="2807" width="8.625" style="15" customWidth="1"/>
    <col min="2808" max="2808" width="1" style="15" customWidth="1"/>
    <col min="2809" max="2809" width="13.625" style="15" customWidth="1"/>
    <col min="2810" max="2810" width="1" style="15" customWidth="1"/>
    <col min="2811" max="2811" width="13.625" style="15" customWidth="1"/>
    <col min="2812" max="2812" width="1" style="15" customWidth="1"/>
    <col min="2813" max="2813" width="13.625" style="15" customWidth="1"/>
    <col min="2814" max="2814" width="1" style="15" customWidth="1"/>
    <col min="2815" max="2815" width="13.625" style="15" customWidth="1"/>
    <col min="2816" max="2816" width="12.625" style="15" customWidth="1"/>
    <col min="2817" max="3061" width="9.375" style="15"/>
    <col min="3062" max="3062" width="52.625" style="15" customWidth="1"/>
    <col min="3063" max="3063" width="8.625" style="15" customWidth="1"/>
    <col min="3064" max="3064" width="1" style="15" customWidth="1"/>
    <col min="3065" max="3065" width="13.625" style="15" customWidth="1"/>
    <col min="3066" max="3066" width="1" style="15" customWidth="1"/>
    <col min="3067" max="3067" width="13.625" style="15" customWidth="1"/>
    <col min="3068" max="3068" width="1" style="15" customWidth="1"/>
    <col min="3069" max="3069" width="13.625" style="15" customWidth="1"/>
    <col min="3070" max="3070" width="1" style="15" customWidth="1"/>
    <col min="3071" max="3071" width="13.625" style="15" customWidth="1"/>
    <col min="3072" max="3072" width="12.625" style="15" customWidth="1"/>
    <col min="3073" max="3317" width="9.375" style="15"/>
    <col min="3318" max="3318" width="52.625" style="15" customWidth="1"/>
    <col min="3319" max="3319" width="8.625" style="15" customWidth="1"/>
    <col min="3320" max="3320" width="1" style="15" customWidth="1"/>
    <col min="3321" max="3321" width="13.625" style="15" customWidth="1"/>
    <col min="3322" max="3322" width="1" style="15" customWidth="1"/>
    <col min="3323" max="3323" width="13.625" style="15" customWidth="1"/>
    <col min="3324" max="3324" width="1" style="15" customWidth="1"/>
    <col min="3325" max="3325" width="13.625" style="15" customWidth="1"/>
    <col min="3326" max="3326" width="1" style="15" customWidth="1"/>
    <col min="3327" max="3327" width="13.625" style="15" customWidth="1"/>
    <col min="3328" max="3328" width="12.625" style="15" customWidth="1"/>
    <col min="3329" max="3573" width="9.375" style="15"/>
    <col min="3574" max="3574" width="52.625" style="15" customWidth="1"/>
    <col min="3575" max="3575" width="8.625" style="15" customWidth="1"/>
    <col min="3576" max="3576" width="1" style="15" customWidth="1"/>
    <col min="3577" max="3577" width="13.625" style="15" customWidth="1"/>
    <col min="3578" max="3578" width="1" style="15" customWidth="1"/>
    <col min="3579" max="3579" width="13.625" style="15" customWidth="1"/>
    <col min="3580" max="3580" width="1" style="15" customWidth="1"/>
    <col min="3581" max="3581" width="13.625" style="15" customWidth="1"/>
    <col min="3582" max="3582" width="1" style="15" customWidth="1"/>
    <col min="3583" max="3583" width="13.625" style="15" customWidth="1"/>
    <col min="3584" max="3584" width="12.625" style="15" customWidth="1"/>
    <col min="3585" max="3829" width="9.375" style="15"/>
    <col min="3830" max="3830" width="52.625" style="15" customWidth="1"/>
    <col min="3831" max="3831" width="8.625" style="15" customWidth="1"/>
    <col min="3832" max="3832" width="1" style="15" customWidth="1"/>
    <col min="3833" max="3833" width="13.625" style="15" customWidth="1"/>
    <col min="3834" max="3834" width="1" style="15" customWidth="1"/>
    <col min="3835" max="3835" width="13.625" style="15" customWidth="1"/>
    <col min="3836" max="3836" width="1" style="15" customWidth="1"/>
    <col min="3837" max="3837" width="13.625" style="15" customWidth="1"/>
    <col min="3838" max="3838" width="1" style="15" customWidth="1"/>
    <col min="3839" max="3839" width="13.625" style="15" customWidth="1"/>
    <col min="3840" max="3840" width="12.625" style="15" customWidth="1"/>
    <col min="3841" max="4085" width="9.375" style="15"/>
    <col min="4086" max="4086" width="52.625" style="15" customWidth="1"/>
    <col min="4087" max="4087" width="8.625" style="15" customWidth="1"/>
    <col min="4088" max="4088" width="1" style="15" customWidth="1"/>
    <col min="4089" max="4089" width="13.625" style="15" customWidth="1"/>
    <col min="4090" max="4090" width="1" style="15" customWidth="1"/>
    <col min="4091" max="4091" width="13.625" style="15" customWidth="1"/>
    <col min="4092" max="4092" width="1" style="15" customWidth="1"/>
    <col min="4093" max="4093" width="13.625" style="15" customWidth="1"/>
    <col min="4094" max="4094" width="1" style="15" customWidth="1"/>
    <col min="4095" max="4095" width="13.625" style="15" customWidth="1"/>
    <col min="4096" max="4096" width="12.625" style="15" customWidth="1"/>
    <col min="4097" max="4341" width="9.375" style="15"/>
    <col min="4342" max="4342" width="52.625" style="15" customWidth="1"/>
    <col min="4343" max="4343" width="8.625" style="15" customWidth="1"/>
    <col min="4344" max="4344" width="1" style="15" customWidth="1"/>
    <col min="4345" max="4345" width="13.625" style="15" customWidth="1"/>
    <col min="4346" max="4346" width="1" style="15" customWidth="1"/>
    <col min="4347" max="4347" width="13.625" style="15" customWidth="1"/>
    <col min="4348" max="4348" width="1" style="15" customWidth="1"/>
    <col min="4349" max="4349" width="13.625" style="15" customWidth="1"/>
    <col min="4350" max="4350" width="1" style="15" customWidth="1"/>
    <col min="4351" max="4351" width="13.625" style="15" customWidth="1"/>
    <col min="4352" max="4352" width="12.625" style="15" customWidth="1"/>
    <col min="4353" max="4597" width="9.375" style="15"/>
    <col min="4598" max="4598" width="52.625" style="15" customWidth="1"/>
    <col min="4599" max="4599" width="8.625" style="15" customWidth="1"/>
    <col min="4600" max="4600" width="1" style="15" customWidth="1"/>
    <col min="4601" max="4601" width="13.625" style="15" customWidth="1"/>
    <col min="4602" max="4602" width="1" style="15" customWidth="1"/>
    <col min="4603" max="4603" width="13.625" style="15" customWidth="1"/>
    <col min="4604" max="4604" width="1" style="15" customWidth="1"/>
    <col min="4605" max="4605" width="13.625" style="15" customWidth="1"/>
    <col min="4606" max="4606" width="1" style="15" customWidth="1"/>
    <col min="4607" max="4607" width="13.625" style="15" customWidth="1"/>
    <col min="4608" max="4608" width="12.625" style="15" customWidth="1"/>
    <col min="4609" max="4853" width="9.375" style="15"/>
    <col min="4854" max="4854" width="52.625" style="15" customWidth="1"/>
    <col min="4855" max="4855" width="8.625" style="15" customWidth="1"/>
    <col min="4856" max="4856" width="1" style="15" customWidth="1"/>
    <col min="4857" max="4857" width="13.625" style="15" customWidth="1"/>
    <col min="4858" max="4858" width="1" style="15" customWidth="1"/>
    <col min="4859" max="4859" width="13.625" style="15" customWidth="1"/>
    <col min="4860" max="4860" width="1" style="15" customWidth="1"/>
    <col min="4861" max="4861" width="13.625" style="15" customWidth="1"/>
    <col min="4862" max="4862" width="1" style="15" customWidth="1"/>
    <col min="4863" max="4863" width="13.625" style="15" customWidth="1"/>
    <col min="4864" max="4864" width="12.625" style="15" customWidth="1"/>
    <col min="4865" max="5109" width="9.375" style="15"/>
    <col min="5110" max="5110" width="52.625" style="15" customWidth="1"/>
    <col min="5111" max="5111" width="8.625" style="15" customWidth="1"/>
    <col min="5112" max="5112" width="1" style="15" customWidth="1"/>
    <col min="5113" max="5113" width="13.625" style="15" customWidth="1"/>
    <col min="5114" max="5114" width="1" style="15" customWidth="1"/>
    <col min="5115" max="5115" width="13.625" style="15" customWidth="1"/>
    <col min="5116" max="5116" width="1" style="15" customWidth="1"/>
    <col min="5117" max="5117" width="13.625" style="15" customWidth="1"/>
    <col min="5118" max="5118" width="1" style="15" customWidth="1"/>
    <col min="5119" max="5119" width="13.625" style="15" customWidth="1"/>
    <col min="5120" max="5120" width="12.625" style="15" customWidth="1"/>
    <col min="5121" max="5365" width="9.375" style="15"/>
    <col min="5366" max="5366" width="52.625" style="15" customWidth="1"/>
    <col min="5367" max="5367" width="8.625" style="15" customWidth="1"/>
    <col min="5368" max="5368" width="1" style="15" customWidth="1"/>
    <col min="5369" max="5369" width="13.625" style="15" customWidth="1"/>
    <col min="5370" max="5370" width="1" style="15" customWidth="1"/>
    <col min="5371" max="5371" width="13.625" style="15" customWidth="1"/>
    <col min="5372" max="5372" width="1" style="15" customWidth="1"/>
    <col min="5373" max="5373" width="13.625" style="15" customWidth="1"/>
    <col min="5374" max="5374" width="1" style="15" customWidth="1"/>
    <col min="5375" max="5375" width="13.625" style="15" customWidth="1"/>
    <col min="5376" max="5376" width="12.625" style="15" customWidth="1"/>
    <col min="5377" max="5621" width="9.375" style="15"/>
    <col min="5622" max="5622" width="52.625" style="15" customWidth="1"/>
    <col min="5623" max="5623" width="8.625" style="15" customWidth="1"/>
    <col min="5624" max="5624" width="1" style="15" customWidth="1"/>
    <col min="5625" max="5625" width="13.625" style="15" customWidth="1"/>
    <col min="5626" max="5626" width="1" style="15" customWidth="1"/>
    <col min="5627" max="5627" width="13.625" style="15" customWidth="1"/>
    <col min="5628" max="5628" width="1" style="15" customWidth="1"/>
    <col min="5629" max="5629" width="13.625" style="15" customWidth="1"/>
    <col min="5630" max="5630" width="1" style="15" customWidth="1"/>
    <col min="5631" max="5631" width="13.625" style="15" customWidth="1"/>
    <col min="5632" max="5632" width="12.625" style="15" customWidth="1"/>
    <col min="5633" max="5877" width="9.375" style="15"/>
    <col min="5878" max="5878" width="52.625" style="15" customWidth="1"/>
    <col min="5879" max="5879" width="8.625" style="15" customWidth="1"/>
    <col min="5880" max="5880" width="1" style="15" customWidth="1"/>
    <col min="5881" max="5881" width="13.625" style="15" customWidth="1"/>
    <col min="5882" max="5882" width="1" style="15" customWidth="1"/>
    <col min="5883" max="5883" width="13.625" style="15" customWidth="1"/>
    <col min="5884" max="5884" width="1" style="15" customWidth="1"/>
    <col min="5885" max="5885" width="13.625" style="15" customWidth="1"/>
    <col min="5886" max="5886" width="1" style="15" customWidth="1"/>
    <col min="5887" max="5887" width="13.625" style="15" customWidth="1"/>
    <col min="5888" max="5888" width="12.625" style="15" customWidth="1"/>
    <col min="5889" max="6133" width="9.375" style="15"/>
    <col min="6134" max="6134" width="52.625" style="15" customWidth="1"/>
    <col min="6135" max="6135" width="8.625" style="15" customWidth="1"/>
    <col min="6136" max="6136" width="1" style="15" customWidth="1"/>
    <col min="6137" max="6137" width="13.625" style="15" customWidth="1"/>
    <col min="6138" max="6138" width="1" style="15" customWidth="1"/>
    <col min="6139" max="6139" width="13.625" style="15" customWidth="1"/>
    <col min="6140" max="6140" width="1" style="15" customWidth="1"/>
    <col min="6141" max="6141" width="13.625" style="15" customWidth="1"/>
    <col min="6142" max="6142" width="1" style="15" customWidth="1"/>
    <col min="6143" max="6143" width="13.625" style="15" customWidth="1"/>
    <col min="6144" max="6144" width="12.625" style="15" customWidth="1"/>
    <col min="6145" max="6389" width="9.375" style="15"/>
    <col min="6390" max="6390" width="52.625" style="15" customWidth="1"/>
    <col min="6391" max="6391" width="8.625" style="15" customWidth="1"/>
    <col min="6392" max="6392" width="1" style="15" customWidth="1"/>
    <col min="6393" max="6393" width="13.625" style="15" customWidth="1"/>
    <col min="6394" max="6394" width="1" style="15" customWidth="1"/>
    <col min="6395" max="6395" width="13.625" style="15" customWidth="1"/>
    <col min="6396" max="6396" width="1" style="15" customWidth="1"/>
    <col min="6397" max="6397" width="13.625" style="15" customWidth="1"/>
    <col min="6398" max="6398" width="1" style="15" customWidth="1"/>
    <col min="6399" max="6399" width="13.625" style="15" customWidth="1"/>
    <col min="6400" max="6400" width="12.625" style="15" customWidth="1"/>
    <col min="6401" max="6645" width="9.375" style="15"/>
    <col min="6646" max="6646" width="52.625" style="15" customWidth="1"/>
    <col min="6647" max="6647" width="8.625" style="15" customWidth="1"/>
    <col min="6648" max="6648" width="1" style="15" customWidth="1"/>
    <col min="6649" max="6649" width="13.625" style="15" customWidth="1"/>
    <col min="6650" max="6650" width="1" style="15" customWidth="1"/>
    <col min="6651" max="6651" width="13.625" style="15" customWidth="1"/>
    <col min="6652" max="6652" width="1" style="15" customWidth="1"/>
    <col min="6653" max="6653" width="13.625" style="15" customWidth="1"/>
    <col min="6654" max="6654" width="1" style="15" customWidth="1"/>
    <col min="6655" max="6655" width="13.625" style="15" customWidth="1"/>
    <col min="6656" max="6656" width="12.625" style="15" customWidth="1"/>
    <col min="6657" max="6901" width="9.375" style="15"/>
    <col min="6902" max="6902" width="52.625" style="15" customWidth="1"/>
    <col min="6903" max="6903" width="8.625" style="15" customWidth="1"/>
    <col min="6904" max="6904" width="1" style="15" customWidth="1"/>
    <col min="6905" max="6905" width="13.625" style="15" customWidth="1"/>
    <col min="6906" max="6906" width="1" style="15" customWidth="1"/>
    <col min="6907" max="6907" width="13.625" style="15" customWidth="1"/>
    <col min="6908" max="6908" width="1" style="15" customWidth="1"/>
    <col min="6909" max="6909" width="13.625" style="15" customWidth="1"/>
    <col min="6910" max="6910" width="1" style="15" customWidth="1"/>
    <col min="6911" max="6911" width="13.625" style="15" customWidth="1"/>
    <col min="6912" max="6912" width="12.625" style="15" customWidth="1"/>
    <col min="6913" max="7157" width="9.375" style="15"/>
    <col min="7158" max="7158" width="52.625" style="15" customWidth="1"/>
    <col min="7159" max="7159" width="8.625" style="15" customWidth="1"/>
    <col min="7160" max="7160" width="1" style="15" customWidth="1"/>
    <col min="7161" max="7161" width="13.625" style="15" customWidth="1"/>
    <col min="7162" max="7162" width="1" style="15" customWidth="1"/>
    <col min="7163" max="7163" width="13.625" style="15" customWidth="1"/>
    <col min="7164" max="7164" width="1" style="15" customWidth="1"/>
    <col min="7165" max="7165" width="13.625" style="15" customWidth="1"/>
    <col min="7166" max="7166" width="1" style="15" customWidth="1"/>
    <col min="7167" max="7167" width="13.625" style="15" customWidth="1"/>
    <col min="7168" max="7168" width="12.625" style="15" customWidth="1"/>
    <col min="7169" max="7413" width="9.375" style="15"/>
    <col min="7414" max="7414" width="52.625" style="15" customWidth="1"/>
    <col min="7415" max="7415" width="8.625" style="15" customWidth="1"/>
    <col min="7416" max="7416" width="1" style="15" customWidth="1"/>
    <col min="7417" max="7417" width="13.625" style="15" customWidth="1"/>
    <col min="7418" max="7418" width="1" style="15" customWidth="1"/>
    <col min="7419" max="7419" width="13.625" style="15" customWidth="1"/>
    <col min="7420" max="7420" width="1" style="15" customWidth="1"/>
    <col min="7421" max="7421" width="13.625" style="15" customWidth="1"/>
    <col min="7422" max="7422" width="1" style="15" customWidth="1"/>
    <col min="7423" max="7423" width="13.625" style="15" customWidth="1"/>
    <col min="7424" max="7424" width="12.625" style="15" customWidth="1"/>
    <col min="7425" max="7669" width="9.375" style="15"/>
    <col min="7670" max="7670" width="52.625" style="15" customWidth="1"/>
    <col min="7671" max="7671" width="8.625" style="15" customWidth="1"/>
    <col min="7672" max="7672" width="1" style="15" customWidth="1"/>
    <col min="7673" max="7673" width="13.625" style="15" customWidth="1"/>
    <col min="7674" max="7674" width="1" style="15" customWidth="1"/>
    <col min="7675" max="7675" width="13.625" style="15" customWidth="1"/>
    <col min="7676" max="7676" width="1" style="15" customWidth="1"/>
    <col min="7677" max="7677" width="13.625" style="15" customWidth="1"/>
    <col min="7678" max="7678" width="1" style="15" customWidth="1"/>
    <col min="7679" max="7679" width="13.625" style="15" customWidth="1"/>
    <col min="7680" max="7680" width="12.625" style="15" customWidth="1"/>
    <col min="7681" max="7925" width="9.375" style="15"/>
    <col min="7926" max="7926" width="52.625" style="15" customWidth="1"/>
    <col min="7927" max="7927" width="8.625" style="15" customWidth="1"/>
    <col min="7928" max="7928" width="1" style="15" customWidth="1"/>
    <col min="7929" max="7929" width="13.625" style="15" customWidth="1"/>
    <col min="7930" max="7930" width="1" style="15" customWidth="1"/>
    <col min="7931" max="7931" width="13.625" style="15" customWidth="1"/>
    <col min="7932" max="7932" width="1" style="15" customWidth="1"/>
    <col min="7933" max="7933" width="13.625" style="15" customWidth="1"/>
    <col min="7934" max="7934" width="1" style="15" customWidth="1"/>
    <col min="7935" max="7935" width="13.625" style="15" customWidth="1"/>
    <col min="7936" max="7936" width="12.625" style="15" customWidth="1"/>
    <col min="7937" max="8181" width="9.375" style="15"/>
    <col min="8182" max="8182" width="52.625" style="15" customWidth="1"/>
    <col min="8183" max="8183" width="8.625" style="15" customWidth="1"/>
    <col min="8184" max="8184" width="1" style="15" customWidth="1"/>
    <col min="8185" max="8185" width="13.625" style="15" customWidth="1"/>
    <col min="8186" max="8186" width="1" style="15" customWidth="1"/>
    <col min="8187" max="8187" width="13.625" style="15" customWidth="1"/>
    <col min="8188" max="8188" width="1" style="15" customWidth="1"/>
    <col min="8189" max="8189" width="13.625" style="15" customWidth="1"/>
    <col min="8190" max="8190" width="1" style="15" customWidth="1"/>
    <col min="8191" max="8191" width="13.625" style="15" customWidth="1"/>
    <col min="8192" max="8192" width="12.625" style="15" customWidth="1"/>
    <col min="8193" max="8437" width="9.375" style="15"/>
    <col min="8438" max="8438" width="52.625" style="15" customWidth="1"/>
    <col min="8439" max="8439" width="8.625" style="15" customWidth="1"/>
    <col min="8440" max="8440" width="1" style="15" customWidth="1"/>
    <col min="8441" max="8441" width="13.625" style="15" customWidth="1"/>
    <col min="8442" max="8442" width="1" style="15" customWidth="1"/>
    <col min="8443" max="8443" width="13.625" style="15" customWidth="1"/>
    <col min="8444" max="8444" width="1" style="15" customWidth="1"/>
    <col min="8445" max="8445" width="13.625" style="15" customWidth="1"/>
    <col min="8446" max="8446" width="1" style="15" customWidth="1"/>
    <col min="8447" max="8447" width="13.625" style="15" customWidth="1"/>
    <col min="8448" max="8448" width="12.625" style="15" customWidth="1"/>
    <col min="8449" max="8693" width="9.375" style="15"/>
    <col min="8694" max="8694" width="52.625" style="15" customWidth="1"/>
    <col min="8695" max="8695" width="8.625" style="15" customWidth="1"/>
    <col min="8696" max="8696" width="1" style="15" customWidth="1"/>
    <col min="8697" max="8697" width="13.625" style="15" customWidth="1"/>
    <col min="8698" max="8698" width="1" style="15" customWidth="1"/>
    <col min="8699" max="8699" width="13.625" style="15" customWidth="1"/>
    <col min="8700" max="8700" width="1" style="15" customWidth="1"/>
    <col min="8701" max="8701" width="13.625" style="15" customWidth="1"/>
    <col min="8702" max="8702" width="1" style="15" customWidth="1"/>
    <col min="8703" max="8703" width="13.625" style="15" customWidth="1"/>
    <col min="8704" max="8704" width="12.625" style="15" customWidth="1"/>
    <col min="8705" max="8949" width="9.375" style="15"/>
    <col min="8950" max="8950" width="52.625" style="15" customWidth="1"/>
    <col min="8951" max="8951" width="8.625" style="15" customWidth="1"/>
    <col min="8952" max="8952" width="1" style="15" customWidth="1"/>
    <col min="8953" max="8953" width="13.625" style="15" customWidth="1"/>
    <col min="8954" max="8954" width="1" style="15" customWidth="1"/>
    <col min="8955" max="8955" width="13.625" style="15" customWidth="1"/>
    <col min="8956" max="8956" width="1" style="15" customWidth="1"/>
    <col min="8957" max="8957" width="13.625" style="15" customWidth="1"/>
    <col min="8958" max="8958" width="1" style="15" customWidth="1"/>
    <col min="8959" max="8959" width="13.625" style="15" customWidth="1"/>
    <col min="8960" max="8960" width="12.625" style="15" customWidth="1"/>
    <col min="8961" max="9205" width="9.375" style="15"/>
    <col min="9206" max="9206" width="52.625" style="15" customWidth="1"/>
    <col min="9207" max="9207" width="8.625" style="15" customWidth="1"/>
    <col min="9208" max="9208" width="1" style="15" customWidth="1"/>
    <col min="9209" max="9209" width="13.625" style="15" customWidth="1"/>
    <col min="9210" max="9210" width="1" style="15" customWidth="1"/>
    <col min="9211" max="9211" width="13.625" style="15" customWidth="1"/>
    <col min="9212" max="9212" width="1" style="15" customWidth="1"/>
    <col min="9213" max="9213" width="13.625" style="15" customWidth="1"/>
    <col min="9214" max="9214" width="1" style="15" customWidth="1"/>
    <col min="9215" max="9215" width="13.625" style="15" customWidth="1"/>
    <col min="9216" max="9216" width="12.625" style="15" customWidth="1"/>
    <col min="9217" max="9461" width="9.375" style="15"/>
    <col min="9462" max="9462" width="52.625" style="15" customWidth="1"/>
    <col min="9463" max="9463" width="8.625" style="15" customWidth="1"/>
    <col min="9464" max="9464" width="1" style="15" customWidth="1"/>
    <col min="9465" max="9465" width="13.625" style="15" customWidth="1"/>
    <col min="9466" max="9466" width="1" style="15" customWidth="1"/>
    <col min="9467" max="9467" width="13.625" style="15" customWidth="1"/>
    <col min="9468" max="9468" width="1" style="15" customWidth="1"/>
    <col min="9469" max="9469" width="13.625" style="15" customWidth="1"/>
    <col min="9470" max="9470" width="1" style="15" customWidth="1"/>
    <col min="9471" max="9471" width="13.625" style="15" customWidth="1"/>
    <col min="9472" max="9472" width="12.625" style="15" customWidth="1"/>
    <col min="9473" max="9717" width="9.375" style="15"/>
    <col min="9718" max="9718" width="52.625" style="15" customWidth="1"/>
    <col min="9719" max="9719" width="8.625" style="15" customWidth="1"/>
    <col min="9720" max="9720" width="1" style="15" customWidth="1"/>
    <col min="9721" max="9721" width="13.625" style="15" customWidth="1"/>
    <col min="9722" max="9722" width="1" style="15" customWidth="1"/>
    <col min="9723" max="9723" width="13.625" style="15" customWidth="1"/>
    <col min="9724" max="9724" width="1" style="15" customWidth="1"/>
    <col min="9725" max="9725" width="13.625" style="15" customWidth="1"/>
    <col min="9726" max="9726" width="1" style="15" customWidth="1"/>
    <col min="9727" max="9727" width="13.625" style="15" customWidth="1"/>
    <col min="9728" max="9728" width="12.625" style="15" customWidth="1"/>
    <col min="9729" max="9973" width="9.375" style="15"/>
    <col min="9974" max="9974" width="52.625" style="15" customWidth="1"/>
    <col min="9975" max="9975" width="8.625" style="15" customWidth="1"/>
    <col min="9976" max="9976" width="1" style="15" customWidth="1"/>
    <col min="9977" max="9977" width="13.625" style="15" customWidth="1"/>
    <col min="9978" max="9978" width="1" style="15" customWidth="1"/>
    <col min="9979" max="9979" width="13.625" style="15" customWidth="1"/>
    <col min="9980" max="9980" width="1" style="15" customWidth="1"/>
    <col min="9981" max="9981" width="13.625" style="15" customWidth="1"/>
    <col min="9982" max="9982" width="1" style="15" customWidth="1"/>
    <col min="9983" max="9983" width="13.625" style="15" customWidth="1"/>
    <col min="9984" max="9984" width="12.625" style="15" customWidth="1"/>
    <col min="9985" max="10229" width="9.375" style="15"/>
    <col min="10230" max="10230" width="52.625" style="15" customWidth="1"/>
    <col min="10231" max="10231" width="8.625" style="15" customWidth="1"/>
    <col min="10232" max="10232" width="1" style="15" customWidth="1"/>
    <col min="10233" max="10233" width="13.625" style="15" customWidth="1"/>
    <col min="10234" max="10234" width="1" style="15" customWidth="1"/>
    <col min="10235" max="10235" width="13.625" style="15" customWidth="1"/>
    <col min="10236" max="10236" width="1" style="15" customWidth="1"/>
    <col min="10237" max="10237" width="13.625" style="15" customWidth="1"/>
    <col min="10238" max="10238" width="1" style="15" customWidth="1"/>
    <col min="10239" max="10239" width="13.625" style="15" customWidth="1"/>
    <col min="10240" max="10240" width="12.625" style="15" customWidth="1"/>
    <col min="10241" max="10485" width="9.375" style="15"/>
    <col min="10486" max="10486" width="52.625" style="15" customWidth="1"/>
    <col min="10487" max="10487" width="8.625" style="15" customWidth="1"/>
    <col min="10488" max="10488" width="1" style="15" customWidth="1"/>
    <col min="10489" max="10489" width="13.625" style="15" customWidth="1"/>
    <col min="10490" max="10490" width="1" style="15" customWidth="1"/>
    <col min="10491" max="10491" width="13.625" style="15" customWidth="1"/>
    <col min="10492" max="10492" width="1" style="15" customWidth="1"/>
    <col min="10493" max="10493" width="13.625" style="15" customWidth="1"/>
    <col min="10494" max="10494" width="1" style="15" customWidth="1"/>
    <col min="10495" max="10495" width="13.625" style="15" customWidth="1"/>
    <col min="10496" max="10496" width="12.625" style="15" customWidth="1"/>
    <col min="10497" max="10741" width="9.375" style="15"/>
    <col min="10742" max="10742" width="52.625" style="15" customWidth="1"/>
    <col min="10743" max="10743" width="8.625" style="15" customWidth="1"/>
    <col min="10744" max="10744" width="1" style="15" customWidth="1"/>
    <col min="10745" max="10745" width="13.625" style="15" customWidth="1"/>
    <col min="10746" max="10746" width="1" style="15" customWidth="1"/>
    <col min="10747" max="10747" width="13.625" style="15" customWidth="1"/>
    <col min="10748" max="10748" width="1" style="15" customWidth="1"/>
    <col min="10749" max="10749" width="13.625" style="15" customWidth="1"/>
    <col min="10750" max="10750" width="1" style="15" customWidth="1"/>
    <col min="10751" max="10751" width="13.625" style="15" customWidth="1"/>
    <col min="10752" max="10752" width="12.625" style="15" customWidth="1"/>
    <col min="10753" max="10997" width="9.375" style="15"/>
    <col min="10998" max="10998" width="52.625" style="15" customWidth="1"/>
    <col min="10999" max="10999" width="8.625" style="15" customWidth="1"/>
    <col min="11000" max="11000" width="1" style="15" customWidth="1"/>
    <col min="11001" max="11001" width="13.625" style="15" customWidth="1"/>
    <col min="11002" max="11002" width="1" style="15" customWidth="1"/>
    <col min="11003" max="11003" width="13.625" style="15" customWidth="1"/>
    <col min="11004" max="11004" width="1" style="15" customWidth="1"/>
    <col min="11005" max="11005" width="13.625" style="15" customWidth="1"/>
    <col min="11006" max="11006" width="1" style="15" customWidth="1"/>
    <col min="11007" max="11007" width="13.625" style="15" customWidth="1"/>
    <col min="11008" max="11008" width="12.625" style="15" customWidth="1"/>
    <col min="11009" max="11253" width="9.375" style="15"/>
    <col min="11254" max="11254" width="52.625" style="15" customWidth="1"/>
    <col min="11255" max="11255" width="8.625" style="15" customWidth="1"/>
    <col min="11256" max="11256" width="1" style="15" customWidth="1"/>
    <col min="11257" max="11257" width="13.625" style="15" customWidth="1"/>
    <col min="11258" max="11258" width="1" style="15" customWidth="1"/>
    <col min="11259" max="11259" width="13.625" style="15" customWidth="1"/>
    <col min="11260" max="11260" width="1" style="15" customWidth="1"/>
    <col min="11261" max="11261" width="13.625" style="15" customWidth="1"/>
    <col min="11262" max="11262" width="1" style="15" customWidth="1"/>
    <col min="11263" max="11263" width="13.625" style="15" customWidth="1"/>
    <col min="11264" max="11264" width="12.625" style="15" customWidth="1"/>
    <col min="11265" max="11509" width="9.375" style="15"/>
    <col min="11510" max="11510" width="52.625" style="15" customWidth="1"/>
    <col min="11511" max="11511" width="8.625" style="15" customWidth="1"/>
    <col min="11512" max="11512" width="1" style="15" customWidth="1"/>
    <col min="11513" max="11513" width="13.625" style="15" customWidth="1"/>
    <col min="11514" max="11514" width="1" style="15" customWidth="1"/>
    <col min="11515" max="11515" width="13.625" style="15" customWidth="1"/>
    <col min="11516" max="11516" width="1" style="15" customWidth="1"/>
    <col min="11517" max="11517" width="13.625" style="15" customWidth="1"/>
    <col min="11518" max="11518" width="1" style="15" customWidth="1"/>
    <col min="11519" max="11519" width="13.625" style="15" customWidth="1"/>
    <col min="11520" max="11520" width="12.625" style="15" customWidth="1"/>
    <col min="11521" max="11765" width="9.375" style="15"/>
    <col min="11766" max="11766" width="52.625" style="15" customWidth="1"/>
    <col min="11767" max="11767" width="8.625" style="15" customWidth="1"/>
    <col min="11768" max="11768" width="1" style="15" customWidth="1"/>
    <col min="11769" max="11769" width="13.625" style="15" customWidth="1"/>
    <col min="11770" max="11770" width="1" style="15" customWidth="1"/>
    <col min="11771" max="11771" width="13.625" style="15" customWidth="1"/>
    <col min="11772" max="11772" width="1" style="15" customWidth="1"/>
    <col min="11773" max="11773" width="13.625" style="15" customWidth="1"/>
    <col min="11774" max="11774" width="1" style="15" customWidth="1"/>
    <col min="11775" max="11775" width="13.625" style="15" customWidth="1"/>
    <col min="11776" max="11776" width="12.625" style="15" customWidth="1"/>
    <col min="11777" max="12021" width="9.375" style="15"/>
    <col min="12022" max="12022" width="52.625" style="15" customWidth="1"/>
    <col min="12023" max="12023" width="8.625" style="15" customWidth="1"/>
    <col min="12024" max="12024" width="1" style="15" customWidth="1"/>
    <col min="12025" max="12025" width="13.625" style="15" customWidth="1"/>
    <col min="12026" max="12026" width="1" style="15" customWidth="1"/>
    <col min="12027" max="12027" width="13.625" style="15" customWidth="1"/>
    <col min="12028" max="12028" width="1" style="15" customWidth="1"/>
    <col min="12029" max="12029" width="13.625" style="15" customWidth="1"/>
    <col min="12030" max="12030" width="1" style="15" customWidth="1"/>
    <col min="12031" max="12031" width="13.625" style="15" customWidth="1"/>
    <col min="12032" max="12032" width="12.625" style="15" customWidth="1"/>
    <col min="12033" max="12277" width="9.375" style="15"/>
    <col min="12278" max="12278" width="52.625" style="15" customWidth="1"/>
    <col min="12279" max="12279" width="8.625" style="15" customWidth="1"/>
    <col min="12280" max="12280" width="1" style="15" customWidth="1"/>
    <col min="12281" max="12281" width="13.625" style="15" customWidth="1"/>
    <col min="12282" max="12282" width="1" style="15" customWidth="1"/>
    <col min="12283" max="12283" width="13.625" style="15" customWidth="1"/>
    <col min="12284" max="12284" width="1" style="15" customWidth="1"/>
    <col min="12285" max="12285" width="13.625" style="15" customWidth="1"/>
    <col min="12286" max="12286" width="1" style="15" customWidth="1"/>
    <col min="12287" max="12287" width="13.625" style="15" customWidth="1"/>
    <col min="12288" max="12288" width="12.625" style="15" customWidth="1"/>
    <col min="12289" max="12533" width="9.375" style="15"/>
    <col min="12534" max="12534" width="52.625" style="15" customWidth="1"/>
    <col min="12535" max="12535" width="8.625" style="15" customWidth="1"/>
    <col min="12536" max="12536" width="1" style="15" customWidth="1"/>
    <col min="12537" max="12537" width="13.625" style="15" customWidth="1"/>
    <col min="12538" max="12538" width="1" style="15" customWidth="1"/>
    <col min="12539" max="12539" width="13.625" style="15" customWidth="1"/>
    <col min="12540" max="12540" width="1" style="15" customWidth="1"/>
    <col min="12541" max="12541" width="13.625" style="15" customWidth="1"/>
    <col min="12542" max="12542" width="1" style="15" customWidth="1"/>
    <col min="12543" max="12543" width="13.625" style="15" customWidth="1"/>
    <col min="12544" max="12544" width="12.625" style="15" customWidth="1"/>
    <col min="12545" max="12789" width="9.375" style="15"/>
    <col min="12790" max="12790" width="52.625" style="15" customWidth="1"/>
    <col min="12791" max="12791" width="8.625" style="15" customWidth="1"/>
    <col min="12792" max="12792" width="1" style="15" customWidth="1"/>
    <col min="12793" max="12793" width="13.625" style="15" customWidth="1"/>
    <col min="12794" max="12794" width="1" style="15" customWidth="1"/>
    <col min="12795" max="12795" width="13.625" style="15" customWidth="1"/>
    <col min="12796" max="12796" width="1" style="15" customWidth="1"/>
    <col min="12797" max="12797" width="13.625" style="15" customWidth="1"/>
    <col min="12798" max="12798" width="1" style="15" customWidth="1"/>
    <col min="12799" max="12799" width="13.625" style="15" customWidth="1"/>
    <col min="12800" max="12800" width="12.625" style="15" customWidth="1"/>
    <col min="12801" max="13045" width="9.375" style="15"/>
    <col min="13046" max="13046" width="52.625" style="15" customWidth="1"/>
    <col min="13047" max="13047" width="8.625" style="15" customWidth="1"/>
    <col min="13048" max="13048" width="1" style="15" customWidth="1"/>
    <col min="13049" max="13049" width="13.625" style="15" customWidth="1"/>
    <col min="13050" max="13050" width="1" style="15" customWidth="1"/>
    <col min="13051" max="13051" width="13.625" style="15" customWidth="1"/>
    <col min="13052" max="13052" width="1" style="15" customWidth="1"/>
    <col min="13053" max="13053" width="13.625" style="15" customWidth="1"/>
    <col min="13054" max="13054" width="1" style="15" customWidth="1"/>
    <col min="13055" max="13055" width="13.625" style="15" customWidth="1"/>
    <col min="13056" max="13056" width="12.625" style="15" customWidth="1"/>
    <col min="13057" max="13301" width="9.375" style="15"/>
    <col min="13302" max="13302" width="52.625" style="15" customWidth="1"/>
    <col min="13303" max="13303" width="8.625" style="15" customWidth="1"/>
    <col min="13304" max="13304" width="1" style="15" customWidth="1"/>
    <col min="13305" max="13305" width="13.625" style="15" customWidth="1"/>
    <col min="13306" max="13306" width="1" style="15" customWidth="1"/>
    <col min="13307" max="13307" width="13.625" style="15" customWidth="1"/>
    <col min="13308" max="13308" width="1" style="15" customWidth="1"/>
    <col min="13309" max="13309" width="13.625" style="15" customWidth="1"/>
    <col min="13310" max="13310" width="1" style="15" customWidth="1"/>
    <col min="13311" max="13311" width="13.625" style="15" customWidth="1"/>
    <col min="13312" max="13312" width="12.625" style="15" customWidth="1"/>
    <col min="13313" max="13557" width="9.375" style="15"/>
    <col min="13558" max="13558" width="52.625" style="15" customWidth="1"/>
    <col min="13559" max="13559" width="8.625" style="15" customWidth="1"/>
    <col min="13560" max="13560" width="1" style="15" customWidth="1"/>
    <col min="13561" max="13561" width="13.625" style="15" customWidth="1"/>
    <col min="13562" max="13562" width="1" style="15" customWidth="1"/>
    <col min="13563" max="13563" width="13.625" style="15" customWidth="1"/>
    <col min="13564" max="13564" width="1" style="15" customWidth="1"/>
    <col min="13565" max="13565" width="13.625" style="15" customWidth="1"/>
    <col min="13566" max="13566" width="1" style="15" customWidth="1"/>
    <col min="13567" max="13567" width="13.625" style="15" customWidth="1"/>
    <col min="13568" max="13568" width="12.625" style="15" customWidth="1"/>
    <col min="13569" max="13813" width="9.375" style="15"/>
    <col min="13814" max="13814" width="52.625" style="15" customWidth="1"/>
    <col min="13815" max="13815" width="8.625" style="15" customWidth="1"/>
    <col min="13816" max="13816" width="1" style="15" customWidth="1"/>
    <col min="13817" max="13817" width="13.625" style="15" customWidth="1"/>
    <col min="13818" max="13818" width="1" style="15" customWidth="1"/>
    <col min="13819" max="13819" width="13.625" style="15" customWidth="1"/>
    <col min="13820" max="13820" width="1" style="15" customWidth="1"/>
    <col min="13821" max="13821" width="13.625" style="15" customWidth="1"/>
    <col min="13822" max="13822" width="1" style="15" customWidth="1"/>
    <col min="13823" max="13823" width="13.625" style="15" customWidth="1"/>
    <col min="13824" max="13824" width="12.625" style="15" customWidth="1"/>
    <col min="13825" max="14069" width="9.375" style="15"/>
    <col min="14070" max="14070" width="52.625" style="15" customWidth="1"/>
    <col min="14071" max="14071" width="8.625" style="15" customWidth="1"/>
    <col min="14072" max="14072" width="1" style="15" customWidth="1"/>
    <col min="14073" max="14073" width="13.625" style="15" customWidth="1"/>
    <col min="14074" max="14074" width="1" style="15" customWidth="1"/>
    <col min="14075" max="14075" width="13.625" style="15" customWidth="1"/>
    <col min="14076" max="14076" width="1" style="15" customWidth="1"/>
    <col min="14077" max="14077" width="13.625" style="15" customWidth="1"/>
    <col min="14078" max="14078" width="1" style="15" customWidth="1"/>
    <col min="14079" max="14079" width="13.625" style="15" customWidth="1"/>
    <col min="14080" max="14080" width="12.625" style="15" customWidth="1"/>
    <col min="14081" max="14325" width="9.375" style="15"/>
    <col min="14326" max="14326" width="52.625" style="15" customWidth="1"/>
    <col min="14327" max="14327" width="8.625" style="15" customWidth="1"/>
    <col min="14328" max="14328" width="1" style="15" customWidth="1"/>
    <col min="14329" max="14329" width="13.625" style="15" customWidth="1"/>
    <col min="14330" max="14330" width="1" style="15" customWidth="1"/>
    <col min="14331" max="14331" width="13.625" style="15" customWidth="1"/>
    <col min="14332" max="14332" width="1" style="15" customWidth="1"/>
    <col min="14333" max="14333" width="13.625" style="15" customWidth="1"/>
    <col min="14334" max="14334" width="1" style="15" customWidth="1"/>
    <col min="14335" max="14335" width="13.625" style="15" customWidth="1"/>
    <col min="14336" max="14336" width="12.625" style="15" customWidth="1"/>
    <col min="14337" max="14581" width="9.375" style="15"/>
    <col min="14582" max="14582" width="52.625" style="15" customWidth="1"/>
    <col min="14583" max="14583" width="8.625" style="15" customWidth="1"/>
    <col min="14584" max="14584" width="1" style="15" customWidth="1"/>
    <col min="14585" max="14585" width="13.625" style="15" customWidth="1"/>
    <col min="14586" max="14586" width="1" style="15" customWidth="1"/>
    <col min="14587" max="14587" width="13.625" style="15" customWidth="1"/>
    <col min="14588" max="14588" width="1" style="15" customWidth="1"/>
    <col min="14589" max="14589" width="13.625" style="15" customWidth="1"/>
    <col min="14590" max="14590" width="1" style="15" customWidth="1"/>
    <col min="14591" max="14591" width="13.625" style="15" customWidth="1"/>
    <col min="14592" max="14592" width="12.625" style="15" customWidth="1"/>
    <col min="14593" max="14837" width="9.375" style="15"/>
    <col min="14838" max="14838" width="52.625" style="15" customWidth="1"/>
    <col min="14839" max="14839" width="8.625" style="15" customWidth="1"/>
    <col min="14840" max="14840" width="1" style="15" customWidth="1"/>
    <col min="14841" max="14841" width="13.625" style="15" customWidth="1"/>
    <col min="14842" max="14842" width="1" style="15" customWidth="1"/>
    <col min="14843" max="14843" width="13.625" style="15" customWidth="1"/>
    <col min="14844" max="14844" width="1" style="15" customWidth="1"/>
    <col min="14845" max="14845" width="13.625" style="15" customWidth="1"/>
    <col min="14846" max="14846" width="1" style="15" customWidth="1"/>
    <col min="14847" max="14847" width="13.625" style="15" customWidth="1"/>
    <col min="14848" max="14848" width="12.625" style="15" customWidth="1"/>
    <col min="14849" max="15093" width="9.375" style="15"/>
    <col min="15094" max="15094" width="52.625" style="15" customWidth="1"/>
    <col min="15095" max="15095" width="8.625" style="15" customWidth="1"/>
    <col min="15096" max="15096" width="1" style="15" customWidth="1"/>
    <col min="15097" max="15097" width="13.625" style="15" customWidth="1"/>
    <col min="15098" max="15098" width="1" style="15" customWidth="1"/>
    <col min="15099" max="15099" width="13.625" style="15" customWidth="1"/>
    <col min="15100" max="15100" width="1" style="15" customWidth="1"/>
    <col min="15101" max="15101" width="13.625" style="15" customWidth="1"/>
    <col min="15102" max="15102" width="1" style="15" customWidth="1"/>
    <col min="15103" max="15103" width="13.625" style="15" customWidth="1"/>
    <col min="15104" max="15104" width="12.625" style="15" customWidth="1"/>
    <col min="15105" max="15349" width="9.375" style="15"/>
    <col min="15350" max="15350" width="52.625" style="15" customWidth="1"/>
    <col min="15351" max="15351" width="8.625" style="15" customWidth="1"/>
    <col min="15352" max="15352" width="1" style="15" customWidth="1"/>
    <col min="15353" max="15353" width="13.625" style="15" customWidth="1"/>
    <col min="15354" max="15354" width="1" style="15" customWidth="1"/>
    <col min="15355" max="15355" width="13.625" style="15" customWidth="1"/>
    <col min="15356" max="15356" width="1" style="15" customWidth="1"/>
    <col min="15357" max="15357" width="13.625" style="15" customWidth="1"/>
    <col min="15358" max="15358" width="1" style="15" customWidth="1"/>
    <col min="15359" max="15359" width="13.625" style="15" customWidth="1"/>
    <col min="15360" max="15360" width="12.625" style="15" customWidth="1"/>
    <col min="15361" max="15605" width="9.375" style="15"/>
    <col min="15606" max="15606" width="52.625" style="15" customWidth="1"/>
    <col min="15607" max="15607" width="8.625" style="15" customWidth="1"/>
    <col min="15608" max="15608" width="1" style="15" customWidth="1"/>
    <col min="15609" max="15609" width="13.625" style="15" customWidth="1"/>
    <col min="15610" max="15610" width="1" style="15" customWidth="1"/>
    <col min="15611" max="15611" width="13.625" style="15" customWidth="1"/>
    <col min="15612" max="15612" width="1" style="15" customWidth="1"/>
    <col min="15613" max="15613" width="13.625" style="15" customWidth="1"/>
    <col min="15614" max="15614" width="1" style="15" customWidth="1"/>
    <col min="15615" max="15615" width="13.625" style="15" customWidth="1"/>
    <col min="15616" max="15616" width="12.625" style="15" customWidth="1"/>
    <col min="15617" max="15861" width="9.375" style="15"/>
    <col min="15862" max="15862" width="52.625" style="15" customWidth="1"/>
    <col min="15863" max="15863" width="8.625" style="15" customWidth="1"/>
    <col min="15864" max="15864" width="1" style="15" customWidth="1"/>
    <col min="15865" max="15865" width="13.625" style="15" customWidth="1"/>
    <col min="15866" max="15866" width="1" style="15" customWidth="1"/>
    <col min="15867" max="15867" width="13.625" style="15" customWidth="1"/>
    <col min="15868" max="15868" width="1" style="15" customWidth="1"/>
    <col min="15869" max="15869" width="13.625" style="15" customWidth="1"/>
    <col min="15870" max="15870" width="1" style="15" customWidth="1"/>
    <col min="15871" max="15871" width="13.625" style="15" customWidth="1"/>
    <col min="15872" max="15872" width="12.625" style="15" customWidth="1"/>
    <col min="15873" max="16117" width="9.375" style="15"/>
    <col min="16118" max="16118" width="52.625" style="15" customWidth="1"/>
    <col min="16119" max="16119" width="8.625" style="15" customWidth="1"/>
    <col min="16120" max="16120" width="1" style="15" customWidth="1"/>
    <col min="16121" max="16121" width="13.625" style="15" customWidth="1"/>
    <col min="16122" max="16122" width="1" style="15" customWidth="1"/>
    <col min="16123" max="16123" width="13.625" style="15" customWidth="1"/>
    <col min="16124" max="16124" width="1" style="15" customWidth="1"/>
    <col min="16125" max="16125" width="13.625" style="15" customWidth="1"/>
    <col min="16126" max="16126" width="1" style="15" customWidth="1"/>
    <col min="16127" max="16127" width="13.625" style="15" customWidth="1"/>
    <col min="16128" max="16128" width="12.625" style="15" customWidth="1"/>
    <col min="16129" max="16373" width="9.375" style="15"/>
    <col min="16374" max="16384" width="9.375" style="15" customWidth="1"/>
  </cols>
  <sheetData>
    <row r="1" spans="1:10" s="7" customFormat="1" ht="23.25" x14ac:dyDescent="0.2">
      <c r="A1" s="2" t="s">
        <v>135</v>
      </c>
      <c r="B1" s="3"/>
      <c r="C1" s="4"/>
      <c r="D1" s="5"/>
      <c r="E1" s="5"/>
      <c r="F1" s="5"/>
      <c r="G1" s="5"/>
      <c r="H1" s="6"/>
      <c r="I1" s="5"/>
      <c r="J1" s="6"/>
    </row>
    <row r="2" spans="1:10" s="7" customFormat="1" ht="23.25" x14ac:dyDescent="0.2">
      <c r="A2" s="2" t="s">
        <v>51</v>
      </c>
      <c r="B2" s="3"/>
      <c r="C2" s="4"/>
      <c r="D2" s="5"/>
      <c r="E2" s="5"/>
      <c r="F2" s="5"/>
      <c r="G2" s="5"/>
      <c r="H2" s="6"/>
      <c r="I2" s="5"/>
      <c r="J2" s="6"/>
    </row>
    <row r="3" spans="1:10" s="11" customFormat="1" ht="11.25" customHeight="1" x14ac:dyDescent="0.2">
      <c r="A3" s="8"/>
      <c r="B3" s="9"/>
      <c r="C3" s="8"/>
      <c r="D3" s="10"/>
      <c r="E3" s="10"/>
      <c r="F3" s="10"/>
      <c r="G3" s="10"/>
      <c r="H3" s="10"/>
      <c r="I3" s="10"/>
      <c r="J3" s="10"/>
    </row>
    <row r="4" spans="1:10" x14ac:dyDescent="0.2">
      <c r="A4" s="12" t="s">
        <v>52</v>
      </c>
      <c r="D4" s="207" t="s">
        <v>1</v>
      </c>
      <c r="E4" s="207"/>
      <c r="F4" s="207"/>
      <c r="H4" s="207" t="s">
        <v>2</v>
      </c>
      <c r="I4" s="207"/>
      <c r="J4" s="207"/>
    </row>
    <row r="5" spans="1:10" x14ac:dyDescent="0.2">
      <c r="D5" s="208" t="s">
        <v>53</v>
      </c>
      <c r="E5" s="208"/>
      <c r="F5" s="208"/>
      <c r="H5" s="208" t="s">
        <v>53</v>
      </c>
      <c r="I5" s="208"/>
      <c r="J5" s="208"/>
    </row>
    <row r="6" spans="1:10" x14ac:dyDescent="0.2">
      <c r="D6" s="209" t="s">
        <v>198</v>
      </c>
      <c r="E6" s="208"/>
      <c r="F6" s="208"/>
      <c r="H6" s="209" t="s">
        <v>198</v>
      </c>
      <c r="I6" s="208"/>
      <c r="J6" s="208"/>
    </row>
    <row r="7" spans="1:10" x14ac:dyDescent="0.2">
      <c r="B7" s="9"/>
      <c r="D7" s="97" t="s">
        <v>171</v>
      </c>
      <c r="E7" s="98"/>
      <c r="F7" s="97" t="s">
        <v>136</v>
      </c>
      <c r="G7" s="99"/>
      <c r="H7" s="97" t="s">
        <v>171</v>
      </c>
      <c r="I7" s="98"/>
      <c r="J7" s="97" t="s">
        <v>136</v>
      </c>
    </row>
    <row r="8" spans="1:10" x14ac:dyDescent="0.45">
      <c r="A8" s="16"/>
      <c r="B8" s="17"/>
      <c r="D8" s="205" t="s">
        <v>6</v>
      </c>
      <c r="E8" s="205"/>
      <c r="F8" s="205"/>
      <c r="G8" s="205"/>
      <c r="H8" s="205"/>
      <c r="I8" s="205"/>
      <c r="J8" s="205"/>
    </row>
    <row r="9" spans="1:10" x14ac:dyDescent="0.45">
      <c r="A9" s="16" t="s">
        <v>54</v>
      </c>
      <c r="H9" s="14"/>
      <c r="J9" s="14"/>
    </row>
    <row r="10" spans="1:10" x14ac:dyDescent="0.2">
      <c r="A10" s="12" t="s">
        <v>55</v>
      </c>
      <c r="D10" s="18">
        <v>2246819</v>
      </c>
      <c r="E10" s="18"/>
      <c r="F10" s="18">
        <v>1308261</v>
      </c>
      <c r="G10" s="18"/>
      <c r="H10" s="18">
        <v>1537064</v>
      </c>
      <c r="I10" s="18"/>
      <c r="J10" s="18">
        <v>866831</v>
      </c>
    </row>
    <row r="11" spans="1:10" x14ac:dyDescent="0.2">
      <c r="A11" s="12" t="s">
        <v>56</v>
      </c>
      <c r="D11" s="19">
        <v>12954</v>
      </c>
      <c r="E11" s="18"/>
      <c r="F11" s="19">
        <v>10644</v>
      </c>
      <c r="G11" s="18"/>
      <c r="H11" s="19">
        <v>48968</v>
      </c>
      <c r="I11" s="18"/>
      <c r="J11" s="19">
        <v>7012</v>
      </c>
    </row>
    <row r="12" spans="1:10" x14ac:dyDescent="0.45">
      <c r="A12" s="20" t="s">
        <v>57</v>
      </c>
      <c r="D12" s="21">
        <f>SUM(D10:D11)</f>
        <v>2259773</v>
      </c>
      <c r="E12" s="22"/>
      <c r="F12" s="21">
        <f>SUM(F10:F11)</f>
        <v>1318905</v>
      </c>
      <c r="G12" s="22"/>
      <c r="H12" s="21">
        <f>SUM(H10:H11)</f>
        <v>1586032</v>
      </c>
      <c r="I12" s="22"/>
      <c r="J12" s="21">
        <f>SUM(J10:J11)</f>
        <v>873843</v>
      </c>
    </row>
    <row r="13" spans="1:10" ht="10.35" customHeight="1" x14ac:dyDescent="0.2">
      <c r="D13" s="18"/>
      <c r="E13" s="18"/>
      <c r="F13" s="18"/>
      <c r="G13" s="18"/>
      <c r="H13" s="18"/>
      <c r="I13" s="18"/>
      <c r="J13" s="18"/>
    </row>
    <row r="14" spans="1:10" x14ac:dyDescent="0.45">
      <c r="A14" s="23" t="s">
        <v>58</v>
      </c>
      <c r="D14" s="18"/>
      <c r="E14" s="18"/>
      <c r="F14" s="18"/>
      <c r="G14" s="18"/>
      <c r="H14" s="18"/>
      <c r="I14" s="18"/>
      <c r="J14" s="18"/>
    </row>
    <row r="15" spans="1:10" x14ac:dyDescent="0.2">
      <c r="A15" s="12" t="s">
        <v>59</v>
      </c>
      <c r="D15" s="18">
        <v>-1850109</v>
      </c>
      <c r="E15" s="18"/>
      <c r="F15" s="18">
        <v>-1201886</v>
      </c>
      <c r="G15" s="18"/>
      <c r="H15" s="18">
        <v>-1275137</v>
      </c>
      <c r="I15" s="18"/>
      <c r="J15" s="18">
        <v>-798144</v>
      </c>
    </row>
    <row r="16" spans="1:10" s="11" customFormat="1" x14ac:dyDescent="0.2">
      <c r="A16" s="8" t="s">
        <v>60</v>
      </c>
      <c r="B16" s="9"/>
      <c r="C16" s="8"/>
      <c r="D16" s="18">
        <v>-53195</v>
      </c>
      <c r="E16" s="18"/>
      <c r="F16" s="18">
        <v>-55252</v>
      </c>
      <c r="G16" s="18"/>
      <c r="H16" s="18">
        <v>-41319</v>
      </c>
      <c r="I16" s="18"/>
      <c r="J16" s="18">
        <v>-42255</v>
      </c>
    </row>
    <row r="17" spans="1:10" s="11" customFormat="1" x14ac:dyDescent="0.2">
      <c r="A17" s="12" t="s">
        <v>61</v>
      </c>
      <c r="B17" s="9"/>
      <c r="C17" s="8"/>
      <c r="D17" s="19">
        <v>-147647</v>
      </c>
      <c r="E17" s="18"/>
      <c r="F17" s="19">
        <v>-91178</v>
      </c>
      <c r="G17" s="18"/>
      <c r="H17" s="19">
        <v>-88225</v>
      </c>
      <c r="I17" s="18"/>
      <c r="J17" s="19">
        <v>-41798</v>
      </c>
    </row>
    <row r="18" spans="1:10" x14ac:dyDescent="0.45">
      <c r="A18" s="25" t="s">
        <v>63</v>
      </c>
      <c r="D18" s="21">
        <f>SUM(D15:D17)</f>
        <v>-2050951</v>
      </c>
      <c r="E18" s="22"/>
      <c r="F18" s="21">
        <f>SUM(F15:F17)</f>
        <v>-1348316</v>
      </c>
      <c r="G18" s="22"/>
      <c r="H18" s="21">
        <f>SUM(H15:H17)</f>
        <v>-1404681</v>
      </c>
      <c r="I18" s="22"/>
      <c r="J18" s="21">
        <f>SUM(J15:J17)</f>
        <v>-882197</v>
      </c>
    </row>
    <row r="19" spans="1:10" ht="10.35" customHeight="1" x14ac:dyDescent="0.2">
      <c r="D19" s="18"/>
      <c r="E19" s="18"/>
      <c r="F19" s="18"/>
      <c r="G19" s="18"/>
      <c r="H19" s="18"/>
      <c r="I19" s="18"/>
      <c r="J19" s="18"/>
    </row>
    <row r="20" spans="1:10" x14ac:dyDescent="0.45">
      <c r="A20" s="25" t="s">
        <v>197</v>
      </c>
      <c r="D20" s="30">
        <f>SUM(D12,D18)</f>
        <v>208822</v>
      </c>
      <c r="E20" s="22"/>
      <c r="F20" s="30">
        <f>SUM(F12,F18)</f>
        <v>-29411</v>
      </c>
      <c r="G20" s="22"/>
      <c r="H20" s="30">
        <f>SUM(H12,H18)</f>
        <v>181351</v>
      </c>
      <c r="I20" s="22"/>
      <c r="J20" s="30">
        <f>SUM(J12,J18)</f>
        <v>-8354</v>
      </c>
    </row>
    <row r="21" spans="1:10" ht="21" customHeight="1" x14ac:dyDescent="0.2">
      <c r="A21" s="12" t="s">
        <v>62</v>
      </c>
      <c r="D21" s="24">
        <v>-48194</v>
      </c>
      <c r="E21" s="24"/>
      <c r="F21" s="24">
        <v>-42646</v>
      </c>
      <c r="G21" s="24"/>
      <c r="H21" s="24">
        <v>-35519</v>
      </c>
      <c r="I21" s="24"/>
      <c r="J21" s="24">
        <v>-32151</v>
      </c>
    </row>
    <row r="22" spans="1:10" x14ac:dyDescent="0.2">
      <c r="A22" s="12" t="s">
        <v>141</v>
      </c>
      <c r="D22" s="10">
        <v>-126</v>
      </c>
      <c r="F22" s="10">
        <v>-468</v>
      </c>
      <c r="H22" s="10">
        <v>0</v>
      </c>
      <c r="J22" s="10">
        <v>0</v>
      </c>
    </row>
    <row r="23" spans="1:10" x14ac:dyDescent="0.45">
      <c r="A23" s="26" t="s">
        <v>219</v>
      </c>
      <c r="D23" s="27">
        <f>SUM(D20:D22)</f>
        <v>160502</v>
      </c>
      <c r="E23" s="18"/>
      <c r="F23" s="27">
        <f>SUM(F20:F22)</f>
        <v>-72525</v>
      </c>
      <c r="G23" s="18"/>
      <c r="H23" s="27">
        <f>SUM(H20:H22)</f>
        <v>145832</v>
      </c>
      <c r="I23" s="18"/>
      <c r="J23" s="27">
        <f>SUM(J20:J22)</f>
        <v>-40505</v>
      </c>
    </row>
    <row r="24" spans="1:10" x14ac:dyDescent="0.45">
      <c r="A24" s="118" t="s">
        <v>149</v>
      </c>
      <c r="D24" s="19">
        <v>-48096</v>
      </c>
      <c r="E24" s="24"/>
      <c r="F24" s="19">
        <v>-9255</v>
      </c>
      <c r="G24" s="24"/>
      <c r="H24" s="19">
        <v>-28718</v>
      </c>
      <c r="I24" s="24"/>
      <c r="J24" s="19">
        <v>-5099</v>
      </c>
    </row>
    <row r="25" spans="1:10" ht="22.5" thickBot="1" x14ac:dyDescent="0.25">
      <c r="A25" s="28" t="s">
        <v>195</v>
      </c>
      <c r="D25" s="29">
        <f>D23+D24</f>
        <v>112406</v>
      </c>
      <c r="E25" s="22"/>
      <c r="F25" s="29">
        <f>F23+F24</f>
        <v>-81780</v>
      </c>
      <c r="G25" s="22"/>
      <c r="H25" s="29">
        <f>+H23+H24</f>
        <v>117114</v>
      </c>
      <c r="I25" s="22"/>
      <c r="J25" s="29">
        <f>+J23+J24</f>
        <v>-45604</v>
      </c>
    </row>
    <row r="26" spans="1:10" ht="9.6" customHeight="1" thickTop="1" x14ac:dyDescent="0.2">
      <c r="A26" s="28"/>
      <c r="D26" s="30"/>
      <c r="E26" s="22"/>
      <c r="F26" s="30"/>
      <c r="G26" s="22"/>
      <c r="H26" s="30"/>
      <c r="I26" s="22"/>
      <c r="J26" s="30"/>
    </row>
    <row r="27" spans="1:10" x14ac:dyDescent="0.2">
      <c r="A27" s="31" t="s">
        <v>64</v>
      </c>
      <c r="D27" s="172"/>
      <c r="E27" s="22"/>
      <c r="F27" s="32"/>
      <c r="G27" s="22"/>
      <c r="H27" s="32"/>
      <c r="I27" s="22"/>
      <c r="J27" s="32"/>
    </row>
    <row r="28" spans="1:10" x14ac:dyDescent="0.2">
      <c r="A28" s="33" t="s">
        <v>65</v>
      </c>
      <c r="D28" s="32"/>
      <c r="E28" s="22"/>
      <c r="F28" s="32"/>
      <c r="G28" s="22"/>
      <c r="H28" s="32"/>
      <c r="I28" s="22"/>
      <c r="J28" s="32"/>
    </row>
    <row r="29" spans="1:10" x14ac:dyDescent="0.2">
      <c r="A29" s="34" t="s">
        <v>66</v>
      </c>
      <c r="D29" s="14">
        <v>-437</v>
      </c>
      <c r="E29" s="35"/>
      <c r="F29" s="14">
        <v>-511</v>
      </c>
      <c r="G29" s="35"/>
      <c r="H29" s="35">
        <v>0</v>
      </c>
      <c r="I29" s="35"/>
      <c r="J29" s="35">
        <v>0</v>
      </c>
    </row>
    <row r="30" spans="1:10" x14ac:dyDescent="0.2">
      <c r="A30" s="31" t="s">
        <v>133</v>
      </c>
      <c r="D30" s="36">
        <f>SUM(D29:D29)</f>
        <v>-437</v>
      </c>
      <c r="E30" s="37"/>
      <c r="F30" s="36">
        <f>SUM(F29:F29)</f>
        <v>-511</v>
      </c>
      <c r="G30" s="37"/>
      <c r="H30" s="36">
        <f>SUM(H29:H29)</f>
        <v>0</v>
      </c>
      <c r="I30" s="37"/>
      <c r="J30" s="36">
        <f>SUM(J29:J29)</f>
        <v>0</v>
      </c>
    </row>
    <row r="31" spans="1:10" x14ac:dyDescent="0.2">
      <c r="A31" s="128" t="s">
        <v>218</v>
      </c>
      <c r="D31" s="37">
        <f>D30</f>
        <v>-437</v>
      </c>
      <c r="E31" s="37"/>
      <c r="F31" s="37">
        <f>F30</f>
        <v>-511</v>
      </c>
      <c r="G31" s="37"/>
      <c r="H31" s="37">
        <f>H30</f>
        <v>0</v>
      </c>
      <c r="I31" s="37"/>
      <c r="J31" s="37">
        <f>J30</f>
        <v>0</v>
      </c>
    </row>
    <row r="32" spans="1:10" ht="22.5" thickBot="1" x14ac:dyDescent="0.5">
      <c r="A32" s="127" t="s">
        <v>191</v>
      </c>
      <c r="D32" s="38">
        <f>SUM(D25,D31)</f>
        <v>111969</v>
      </c>
      <c r="E32" s="39"/>
      <c r="F32" s="38">
        <f>SUM(F25,F31)</f>
        <v>-82291</v>
      </c>
      <c r="G32" s="39"/>
      <c r="H32" s="38">
        <f>SUM(H25,H31)</f>
        <v>117114</v>
      </c>
      <c r="I32" s="39"/>
      <c r="J32" s="38">
        <f>SUM(J25,J31)</f>
        <v>-45604</v>
      </c>
    </row>
    <row r="33" spans="1:12" ht="10.35" customHeight="1" thickTop="1" x14ac:dyDescent="0.2">
      <c r="A33" s="31"/>
      <c r="D33" s="37"/>
      <c r="E33" s="39"/>
      <c r="F33" s="37"/>
      <c r="G33" s="39"/>
      <c r="H33" s="37"/>
      <c r="I33" s="39"/>
      <c r="J33" s="37"/>
    </row>
    <row r="34" spans="1:12" x14ac:dyDescent="0.2">
      <c r="A34" s="28" t="s">
        <v>194</v>
      </c>
      <c r="D34" s="30"/>
      <c r="E34" s="22"/>
      <c r="F34" s="30"/>
      <c r="G34" s="22"/>
      <c r="H34" s="30"/>
      <c r="I34" s="22"/>
      <c r="J34" s="30"/>
    </row>
    <row r="35" spans="1:12" x14ac:dyDescent="0.2">
      <c r="A35" s="12" t="s">
        <v>67</v>
      </c>
      <c r="D35" s="24">
        <f>D25-D36</f>
        <v>119586</v>
      </c>
      <c r="E35" s="24"/>
      <c r="F35" s="24">
        <f>F25-F36</f>
        <v>-55496</v>
      </c>
      <c r="G35" s="24"/>
      <c r="H35" s="24">
        <f>H25-H36</f>
        <v>117114</v>
      </c>
      <c r="I35" s="24"/>
      <c r="J35" s="24">
        <f>J25-J36</f>
        <v>-45604</v>
      </c>
      <c r="L35" s="204"/>
    </row>
    <row r="36" spans="1:12" x14ac:dyDescent="0.2">
      <c r="A36" s="12" t="s">
        <v>68</v>
      </c>
      <c r="D36" s="19">
        <v>-7180</v>
      </c>
      <c r="E36" s="24"/>
      <c r="F36" s="19">
        <v>-26284</v>
      </c>
      <c r="G36" s="24"/>
      <c r="H36" s="19">
        <v>0</v>
      </c>
      <c r="I36" s="24"/>
      <c r="J36" s="19">
        <v>0</v>
      </c>
      <c r="L36" s="204"/>
    </row>
    <row r="37" spans="1:12" ht="22.5" thickBot="1" x14ac:dyDescent="0.5">
      <c r="A37" s="127" t="s">
        <v>193</v>
      </c>
      <c r="D37" s="40">
        <f>SUM(D35:D36)</f>
        <v>112406</v>
      </c>
      <c r="E37" s="22"/>
      <c r="F37" s="40">
        <f>SUM(F35:F36)</f>
        <v>-81780</v>
      </c>
      <c r="G37" s="22"/>
      <c r="H37" s="40">
        <f>SUM(H35:H36)</f>
        <v>117114</v>
      </c>
      <c r="I37" s="22"/>
      <c r="J37" s="40">
        <f>SUM(J35:J36)</f>
        <v>-45604</v>
      </c>
      <c r="L37" s="204"/>
    </row>
    <row r="38" spans="1:12" ht="10.35" customHeight="1" thickTop="1" x14ac:dyDescent="0.2">
      <c r="A38" s="28"/>
      <c r="D38" s="30"/>
      <c r="E38" s="22"/>
      <c r="F38" s="30"/>
      <c r="G38" s="22"/>
      <c r="H38" s="30"/>
      <c r="I38" s="22"/>
      <c r="J38" s="30"/>
    </row>
    <row r="39" spans="1:12" x14ac:dyDescent="0.2">
      <c r="A39" s="31" t="s">
        <v>192</v>
      </c>
      <c r="D39" s="32"/>
      <c r="E39" s="22"/>
      <c r="F39" s="32"/>
      <c r="G39" s="22"/>
      <c r="H39" s="32"/>
      <c r="I39" s="22"/>
      <c r="J39" s="32"/>
    </row>
    <row r="40" spans="1:12" x14ac:dyDescent="0.2">
      <c r="A40" s="12" t="s">
        <v>69</v>
      </c>
      <c r="D40" s="24">
        <f>D32-D41</f>
        <v>119977</v>
      </c>
      <c r="E40" s="24"/>
      <c r="F40" s="24">
        <f>F32-F41</f>
        <v>-55362</v>
      </c>
      <c r="G40" s="41"/>
      <c r="H40" s="24">
        <f>H32-H41</f>
        <v>117114</v>
      </c>
      <c r="I40" s="41"/>
      <c r="J40" s="24">
        <f>J32-J41</f>
        <v>-45604</v>
      </c>
    </row>
    <row r="41" spans="1:12" x14ac:dyDescent="0.2">
      <c r="A41" s="34" t="s">
        <v>70</v>
      </c>
      <c r="D41" s="19">
        <v>-8008</v>
      </c>
      <c r="E41" s="24"/>
      <c r="F41" s="19">
        <v>-26929</v>
      </c>
      <c r="G41" s="41"/>
      <c r="H41" s="42">
        <v>0</v>
      </c>
      <c r="I41" s="41"/>
      <c r="J41" s="42">
        <v>0</v>
      </c>
    </row>
    <row r="42" spans="1:12" ht="22.5" thickBot="1" x14ac:dyDescent="0.25">
      <c r="A42" s="128" t="s">
        <v>191</v>
      </c>
      <c r="D42" s="43">
        <f>SUM(D40:D41)</f>
        <v>111969</v>
      </c>
      <c r="E42" s="39"/>
      <c r="F42" s="43">
        <f>SUM(F40:F41)</f>
        <v>-82291</v>
      </c>
      <c r="G42" s="39"/>
      <c r="H42" s="43">
        <f>SUM(H40:H41)</f>
        <v>117114</v>
      </c>
      <c r="I42" s="39"/>
      <c r="J42" s="43">
        <f>SUM(J40:J41)</f>
        <v>-45604</v>
      </c>
    </row>
    <row r="43" spans="1:12" ht="10.35" customHeight="1" thickTop="1" x14ac:dyDescent="0.2">
      <c r="A43" s="31"/>
      <c r="D43" s="37"/>
      <c r="E43" s="39"/>
      <c r="F43" s="37"/>
      <c r="G43" s="39"/>
      <c r="H43" s="37"/>
      <c r="I43" s="39"/>
      <c r="J43" s="37"/>
    </row>
    <row r="44" spans="1:12" x14ac:dyDescent="0.45">
      <c r="A44" s="26" t="s">
        <v>220</v>
      </c>
      <c r="H44" s="14"/>
      <c r="J44" s="14"/>
    </row>
    <row r="45" spans="1:12" ht="22.5" thickBot="1" x14ac:dyDescent="0.5">
      <c r="A45" s="118" t="s">
        <v>221</v>
      </c>
      <c r="D45" s="95">
        <f>+D35/681480</f>
        <v>0.17547983799964784</v>
      </c>
      <c r="E45" s="44"/>
      <c r="F45" s="95">
        <f>+F35/681480</f>
        <v>-8.1434524857662741E-2</v>
      </c>
      <c r="G45" s="44"/>
      <c r="H45" s="95">
        <f>+H35/681480</f>
        <v>0.17185243880964959</v>
      </c>
      <c r="I45" s="45"/>
      <c r="J45" s="95">
        <f>+J35/681480</f>
        <v>-6.6919058519692431E-2</v>
      </c>
    </row>
    <row r="46" spans="1:12" ht="22.5" thickTop="1" x14ac:dyDescent="0.2"/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9"/>
  <sheetViews>
    <sheetView view="pageBreakPreview" zoomScale="70" zoomScaleNormal="100" zoomScaleSheetLayoutView="70" workbookViewId="0">
      <selection activeCell="N44" sqref="N44"/>
    </sheetView>
  </sheetViews>
  <sheetFormatPr defaultRowHeight="21.75" x14ac:dyDescent="0.2"/>
  <cols>
    <col min="1" max="1" width="54.125" style="121" customWidth="1"/>
    <col min="2" max="2" width="9.875" style="122" customWidth="1"/>
    <col min="3" max="3" width="1" style="121" customWidth="1"/>
    <col min="4" max="4" width="13.875" style="120" customWidth="1"/>
    <col min="5" max="5" width="1" style="120" customWidth="1"/>
    <col min="6" max="6" width="13.875" style="159" customWidth="1"/>
    <col min="7" max="7" width="1" style="120" customWidth="1"/>
    <col min="8" max="8" width="13.875" style="120" customWidth="1"/>
    <col min="9" max="9" width="1" style="120" customWidth="1"/>
    <col min="10" max="10" width="13.875" style="159" customWidth="1"/>
    <col min="11" max="238" width="8.625" style="119"/>
    <col min="239" max="239" width="52.875" style="119" customWidth="1"/>
    <col min="240" max="240" width="8.875" style="119" customWidth="1"/>
    <col min="241" max="241" width="1" style="119" customWidth="1"/>
    <col min="242" max="242" width="13.875" style="119" customWidth="1"/>
    <col min="243" max="243" width="1" style="119" customWidth="1"/>
    <col min="244" max="244" width="13.875" style="119" customWidth="1"/>
    <col min="245" max="245" width="1" style="119" customWidth="1"/>
    <col min="246" max="246" width="13.875" style="119" customWidth="1"/>
    <col min="247" max="247" width="1" style="119" customWidth="1"/>
    <col min="248" max="248" width="13.875" style="119" customWidth="1"/>
    <col min="249" max="249" width="12.625" style="119" customWidth="1"/>
    <col min="250" max="494" width="8.625" style="119"/>
    <col min="495" max="495" width="52.875" style="119" customWidth="1"/>
    <col min="496" max="496" width="8.875" style="119" customWidth="1"/>
    <col min="497" max="497" width="1" style="119" customWidth="1"/>
    <col min="498" max="498" width="13.875" style="119" customWidth="1"/>
    <col min="499" max="499" width="1" style="119" customWidth="1"/>
    <col min="500" max="500" width="13.875" style="119" customWidth="1"/>
    <col min="501" max="501" width="1" style="119" customWidth="1"/>
    <col min="502" max="502" width="13.875" style="119" customWidth="1"/>
    <col min="503" max="503" width="1" style="119" customWidth="1"/>
    <col min="504" max="504" width="13.875" style="119" customWidth="1"/>
    <col min="505" max="505" width="12.625" style="119" customWidth="1"/>
    <col min="506" max="750" width="8.625" style="119"/>
    <col min="751" max="751" width="52.875" style="119" customWidth="1"/>
    <col min="752" max="752" width="8.875" style="119" customWidth="1"/>
    <col min="753" max="753" width="1" style="119" customWidth="1"/>
    <col min="754" max="754" width="13.875" style="119" customWidth="1"/>
    <col min="755" max="755" width="1" style="119" customWidth="1"/>
    <col min="756" max="756" width="13.875" style="119" customWidth="1"/>
    <col min="757" max="757" width="1" style="119" customWidth="1"/>
    <col min="758" max="758" width="13.875" style="119" customWidth="1"/>
    <col min="759" max="759" width="1" style="119" customWidth="1"/>
    <col min="760" max="760" width="13.875" style="119" customWidth="1"/>
    <col min="761" max="761" width="12.625" style="119" customWidth="1"/>
    <col min="762" max="1006" width="8.625" style="119"/>
    <col min="1007" max="1007" width="52.875" style="119" customWidth="1"/>
    <col min="1008" max="1008" width="8.875" style="119" customWidth="1"/>
    <col min="1009" max="1009" width="1" style="119" customWidth="1"/>
    <col min="1010" max="1010" width="13.875" style="119" customWidth="1"/>
    <col min="1011" max="1011" width="1" style="119" customWidth="1"/>
    <col min="1012" max="1012" width="13.875" style="119" customWidth="1"/>
    <col min="1013" max="1013" width="1" style="119" customWidth="1"/>
    <col min="1014" max="1014" width="13.875" style="119" customWidth="1"/>
    <col min="1015" max="1015" width="1" style="119" customWidth="1"/>
    <col min="1016" max="1016" width="13.875" style="119" customWidth="1"/>
    <col min="1017" max="1017" width="12.625" style="119" customWidth="1"/>
    <col min="1018" max="1262" width="8.625" style="119"/>
    <col min="1263" max="1263" width="52.875" style="119" customWidth="1"/>
    <col min="1264" max="1264" width="8.875" style="119" customWidth="1"/>
    <col min="1265" max="1265" width="1" style="119" customWidth="1"/>
    <col min="1266" max="1266" width="13.875" style="119" customWidth="1"/>
    <col min="1267" max="1267" width="1" style="119" customWidth="1"/>
    <col min="1268" max="1268" width="13.875" style="119" customWidth="1"/>
    <col min="1269" max="1269" width="1" style="119" customWidth="1"/>
    <col min="1270" max="1270" width="13.875" style="119" customWidth="1"/>
    <col min="1271" max="1271" width="1" style="119" customWidth="1"/>
    <col min="1272" max="1272" width="13.875" style="119" customWidth="1"/>
    <col min="1273" max="1273" width="12.625" style="119" customWidth="1"/>
    <col min="1274" max="1518" width="8.625" style="119"/>
    <col min="1519" max="1519" width="52.875" style="119" customWidth="1"/>
    <col min="1520" max="1520" width="8.875" style="119" customWidth="1"/>
    <col min="1521" max="1521" width="1" style="119" customWidth="1"/>
    <col min="1522" max="1522" width="13.875" style="119" customWidth="1"/>
    <col min="1523" max="1523" width="1" style="119" customWidth="1"/>
    <col min="1524" max="1524" width="13.875" style="119" customWidth="1"/>
    <col min="1525" max="1525" width="1" style="119" customWidth="1"/>
    <col min="1526" max="1526" width="13.875" style="119" customWidth="1"/>
    <col min="1527" max="1527" width="1" style="119" customWidth="1"/>
    <col min="1528" max="1528" width="13.875" style="119" customWidth="1"/>
    <col min="1529" max="1529" width="12.625" style="119" customWidth="1"/>
    <col min="1530" max="1774" width="8.625" style="119"/>
    <col min="1775" max="1775" width="52.875" style="119" customWidth="1"/>
    <col min="1776" max="1776" width="8.875" style="119" customWidth="1"/>
    <col min="1777" max="1777" width="1" style="119" customWidth="1"/>
    <col min="1778" max="1778" width="13.875" style="119" customWidth="1"/>
    <col min="1779" max="1779" width="1" style="119" customWidth="1"/>
    <col min="1780" max="1780" width="13.875" style="119" customWidth="1"/>
    <col min="1781" max="1781" width="1" style="119" customWidth="1"/>
    <col min="1782" max="1782" width="13.875" style="119" customWidth="1"/>
    <col min="1783" max="1783" width="1" style="119" customWidth="1"/>
    <col min="1784" max="1784" width="13.875" style="119" customWidth="1"/>
    <col min="1785" max="1785" width="12.625" style="119" customWidth="1"/>
    <col min="1786" max="2030" width="8.625" style="119"/>
    <col min="2031" max="2031" width="52.875" style="119" customWidth="1"/>
    <col min="2032" max="2032" width="8.875" style="119" customWidth="1"/>
    <col min="2033" max="2033" width="1" style="119" customWidth="1"/>
    <col min="2034" max="2034" width="13.875" style="119" customWidth="1"/>
    <col min="2035" max="2035" width="1" style="119" customWidth="1"/>
    <col min="2036" max="2036" width="13.875" style="119" customWidth="1"/>
    <col min="2037" max="2037" width="1" style="119" customWidth="1"/>
    <col min="2038" max="2038" width="13.875" style="119" customWidth="1"/>
    <col min="2039" max="2039" width="1" style="119" customWidth="1"/>
    <col min="2040" max="2040" width="13.875" style="119" customWidth="1"/>
    <col min="2041" max="2041" width="12.625" style="119" customWidth="1"/>
    <col min="2042" max="2286" width="8.625" style="119"/>
    <col min="2287" max="2287" width="52.875" style="119" customWidth="1"/>
    <col min="2288" max="2288" width="8.875" style="119" customWidth="1"/>
    <col min="2289" max="2289" width="1" style="119" customWidth="1"/>
    <col min="2290" max="2290" width="13.875" style="119" customWidth="1"/>
    <col min="2291" max="2291" width="1" style="119" customWidth="1"/>
    <col min="2292" max="2292" width="13.875" style="119" customWidth="1"/>
    <col min="2293" max="2293" width="1" style="119" customWidth="1"/>
    <col min="2294" max="2294" width="13.875" style="119" customWidth="1"/>
    <col min="2295" max="2295" width="1" style="119" customWidth="1"/>
    <col min="2296" max="2296" width="13.875" style="119" customWidth="1"/>
    <col min="2297" max="2297" width="12.625" style="119" customWidth="1"/>
    <col min="2298" max="2542" width="8.625" style="119"/>
    <col min="2543" max="2543" width="52.875" style="119" customWidth="1"/>
    <col min="2544" max="2544" width="8.875" style="119" customWidth="1"/>
    <col min="2545" max="2545" width="1" style="119" customWidth="1"/>
    <col min="2546" max="2546" width="13.875" style="119" customWidth="1"/>
    <col min="2547" max="2547" width="1" style="119" customWidth="1"/>
    <col min="2548" max="2548" width="13.875" style="119" customWidth="1"/>
    <col min="2549" max="2549" width="1" style="119" customWidth="1"/>
    <col min="2550" max="2550" width="13.875" style="119" customWidth="1"/>
    <col min="2551" max="2551" width="1" style="119" customWidth="1"/>
    <col min="2552" max="2552" width="13.875" style="119" customWidth="1"/>
    <col min="2553" max="2553" width="12.625" style="119" customWidth="1"/>
    <col min="2554" max="2798" width="8.625" style="119"/>
    <col min="2799" max="2799" width="52.875" style="119" customWidth="1"/>
    <col min="2800" max="2800" width="8.875" style="119" customWidth="1"/>
    <col min="2801" max="2801" width="1" style="119" customWidth="1"/>
    <col min="2802" max="2802" width="13.875" style="119" customWidth="1"/>
    <col min="2803" max="2803" width="1" style="119" customWidth="1"/>
    <col min="2804" max="2804" width="13.875" style="119" customWidth="1"/>
    <col min="2805" max="2805" width="1" style="119" customWidth="1"/>
    <col min="2806" max="2806" width="13.875" style="119" customWidth="1"/>
    <col min="2807" max="2807" width="1" style="119" customWidth="1"/>
    <col min="2808" max="2808" width="13.875" style="119" customWidth="1"/>
    <col min="2809" max="2809" width="12.625" style="119" customWidth="1"/>
    <col min="2810" max="3054" width="8.625" style="119"/>
    <col min="3055" max="3055" width="52.875" style="119" customWidth="1"/>
    <col min="3056" max="3056" width="8.875" style="119" customWidth="1"/>
    <col min="3057" max="3057" width="1" style="119" customWidth="1"/>
    <col min="3058" max="3058" width="13.875" style="119" customWidth="1"/>
    <col min="3059" max="3059" width="1" style="119" customWidth="1"/>
    <col min="3060" max="3060" width="13.875" style="119" customWidth="1"/>
    <col min="3061" max="3061" width="1" style="119" customWidth="1"/>
    <col min="3062" max="3062" width="13.875" style="119" customWidth="1"/>
    <col min="3063" max="3063" width="1" style="119" customWidth="1"/>
    <col min="3064" max="3064" width="13.875" style="119" customWidth="1"/>
    <col min="3065" max="3065" width="12.625" style="119" customWidth="1"/>
    <col min="3066" max="3310" width="8.625" style="119"/>
    <col min="3311" max="3311" width="52.875" style="119" customWidth="1"/>
    <col min="3312" max="3312" width="8.875" style="119" customWidth="1"/>
    <col min="3313" max="3313" width="1" style="119" customWidth="1"/>
    <col min="3314" max="3314" width="13.875" style="119" customWidth="1"/>
    <col min="3315" max="3315" width="1" style="119" customWidth="1"/>
    <col min="3316" max="3316" width="13.875" style="119" customWidth="1"/>
    <col min="3317" max="3317" width="1" style="119" customWidth="1"/>
    <col min="3318" max="3318" width="13.875" style="119" customWidth="1"/>
    <col min="3319" max="3319" width="1" style="119" customWidth="1"/>
    <col min="3320" max="3320" width="13.875" style="119" customWidth="1"/>
    <col min="3321" max="3321" width="12.625" style="119" customWidth="1"/>
    <col min="3322" max="3566" width="8.625" style="119"/>
    <col min="3567" max="3567" width="52.875" style="119" customWidth="1"/>
    <col min="3568" max="3568" width="8.875" style="119" customWidth="1"/>
    <col min="3569" max="3569" width="1" style="119" customWidth="1"/>
    <col min="3570" max="3570" width="13.875" style="119" customWidth="1"/>
    <col min="3571" max="3571" width="1" style="119" customWidth="1"/>
    <col min="3572" max="3572" width="13.875" style="119" customWidth="1"/>
    <col min="3573" max="3573" width="1" style="119" customWidth="1"/>
    <col min="3574" max="3574" width="13.875" style="119" customWidth="1"/>
    <col min="3575" max="3575" width="1" style="119" customWidth="1"/>
    <col min="3576" max="3576" width="13.875" style="119" customWidth="1"/>
    <col min="3577" max="3577" width="12.625" style="119" customWidth="1"/>
    <col min="3578" max="3822" width="8.625" style="119"/>
    <col min="3823" max="3823" width="52.875" style="119" customWidth="1"/>
    <col min="3824" max="3824" width="8.875" style="119" customWidth="1"/>
    <col min="3825" max="3825" width="1" style="119" customWidth="1"/>
    <col min="3826" max="3826" width="13.875" style="119" customWidth="1"/>
    <col min="3827" max="3827" width="1" style="119" customWidth="1"/>
    <col min="3828" max="3828" width="13.875" style="119" customWidth="1"/>
    <col min="3829" max="3829" width="1" style="119" customWidth="1"/>
    <col min="3830" max="3830" width="13.875" style="119" customWidth="1"/>
    <col min="3831" max="3831" width="1" style="119" customWidth="1"/>
    <col min="3832" max="3832" width="13.875" style="119" customWidth="1"/>
    <col min="3833" max="3833" width="12.625" style="119" customWidth="1"/>
    <col min="3834" max="4078" width="8.625" style="119"/>
    <col min="4079" max="4079" width="52.875" style="119" customWidth="1"/>
    <col min="4080" max="4080" width="8.875" style="119" customWidth="1"/>
    <col min="4081" max="4081" width="1" style="119" customWidth="1"/>
    <col min="4082" max="4082" width="13.875" style="119" customWidth="1"/>
    <col min="4083" max="4083" width="1" style="119" customWidth="1"/>
    <col min="4084" max="4084" width="13.875" style="119" customWidth="1"/>
    <col min="4085" max="4085" width="1" style="119" customWidth="1"/>
    <col min="4086" max="4086" width="13.875" style="119" customWidth="1"/>
    <col min="4087" max="4087" width="1" style="119" customWidth="1"/>
    <col min="4088" max="4088" width="13.875" style="119" customWidth="1"/>
    <col min="4089" max="4089" width="12.625" style="119" customWidth="1"/>
    <col min="4090" max="4334" width="8.625" style="119"/>
    <col min="4335" max="4335" width="52.875" style="119" customWidth="1"/>
    <col min="4336" max="4336" width="8.875" style="119" customWidth="1"/>
    <col min="4337" max="4337" width="1" style="119" customWidth="1"/>
    <col min="4338" max="4338" width="13.875" style="119" customWidth="1"/>
    <col min="4339" max="4339" width="1" style="119" customWidth="1"/>
    <col min="4340" max="4340" width="13.875" style="119" customWidth="1"/>
    <col min="4341" max="4341" width="1" style="119" customWidth="1"/>
    <col min="4342" max="4342" width="13.875" style="119" customWidth="1"/>
    <col min="4343" max="4343" width="1" style="119" customWidth="1"/>
    <col min="4344" max="4344" width="13.875" style="119" customWidth="1"/>
    <col min="4345" max="4345" width="12.625" style="119" customWidth="1"/>
    <col min="4346" max="4590" width="8.625" style="119"/>
    <col min="4591" max="4591" width="52.875" style="119" customWidth="1"/>
    <col min="4592" max="4592" width="8.875" style="119" customWidth="1"/>
    <col min="4593" max="4593" width="1" style="119" customWidth="1"/>
    <col min="4594" max="4594" width="13.875" style="119" customWidth="1"/>
    <col min="4595" max="4595" width="1" style="119" customWidth="1"/>
    <col min="4596" max="4596" width="13.875" style="119" customWidth="1"/>
    <col min="4597" max="4597" width="1" style="119" customWidth="1"/>
    <col min="4598" max="4598" width="13.875" style="119" customWidth="1"/>
    <col min="4599" max="4599" width="1" style="119" customWidth="1"/>
    <col min="4600" max="4600" width="13.875" style="119" customWidth="1"/>
    <col min="4601" max="4601" width="12.625" style="119" customWidth="1"/>
    <col min="4602" max="4846" width="8.625" style="119"/>
    <col min="4847" max="4847" width="52.875" style="119" customWidth="1"/>
    <col min="4848" max="4848" width="8.875" style="119" customWidth="1"/>
    <col min="4849" max="4849" width="1" style="119" customWidth="1"/>
    <col min="4850" max="4850" width="13.875" style="119" customWidth="1"/>
    <col min="4851" max="4851" width="1" style="119" customWidth="1"/>
    <col min="4852" max="4852" width="13.875" style="119" customWidth="1"/>
    <col min="4853" max="4853" width="1" style="119" customWidth="1"/>
    <col min="4854" max="4854" width="13.875" style="119" customWidth="1"/>
    <col min="4855" max="4855" width="1" style="119" customWidth="1"/>
    <col min="4856" max="4856" width="13.875" style="119" customWidth="1"/>
    <col min="4857" max="4857" width="12.625" style="119" customWidth="1"/>
    <col min="4858" max="5102" width="8.625" style="119"/>
    <col min="5103" max="5103" width="52.875" style="119" customWidth="1"/>
    <col min="5104" max="5104" width="8.875" style="119" customWidth="1"/>
    <col min="5105" max="5105" width="1" style="119" customWidth="1"/>
    <col min="5106" max="5106" width="13.875" style="119" customWidth="1"/>
    <col min="5107" max="5107" width="1" style="119" customWidth="1"/>
    <col min="5108" max="5108" width="13.875" style="119" customWidth="1"/>
    <col min="5109" max="5109" width="1" style="119" customWidth="1"/>
    <col min="5110" max="5110" width="13.875" style="119" customWidth="1"/>
    <col min="5111" max="5111" width="1" style="119" customWidth="1"/>
    <col min="5112" max="5112" width="13.875" style="119" customWidth="1"/>
    <col min="5113" max="5113" width="12.625" style="119" customWidth="1"/>
    <col min="5114" max="5358" width="8.625" style="119"/>
    <col min="5359" max="5359" width="52.875" style="119" customWidth="1"/>
    <col min="5360" max="5360" width="8.875" style="119" customWidth="1"/>
    <col min="5361" max="5361" width="1" style="119" customWidth="1"/>
    <col min="5362" max="5362" width="13.875" style="119" customWidth="1"/>
    <col min="5363" max="5363" width="1" style="119" customWidth="1"/>
    <col min="5364" max="5364" width="13.875" style="119" customWidth="1"/>
    <col min="5365" max="5365" width="1" style="119" customWidth="1"/>
    <col min="5366" max="5366" width="13.875" style="119" customWidth="1"/>
    <col min="5367" max="5367" width="1" style="119" customWidth="1"/>
    <col min="5368" max="5368" width="13.875" style="119" customWidth="1"/>
    <col min="5369" max="5369" width="12.625" style="119" customWidth="1"/>
    <col min="5370" max="5614" width="8.625" style="119"/>
    <col min="5615" max="5615" width="52.875" style="119" customWidth="1"/>
    <col min="5616" max="5616" width="8.875" style="119" customWidth="1"/>
    <col min="5617" max="5617" width="1" style="119" customWidth="1"/>
    <col min="5618" max="5618" width="13.875" style="119" customWidth="1"/>
    <col min="5619" max="5619" width="1" style="119" customWidth="1"/>
    <col min="5620" max="5620" width="13.875" style="119" customWidth="1"/>
    <col min="5621" max="5621" width="1" style="119" customWidth="1"/>
    <col min="5622" max="5622" width="13.875" style="119" customWidth="1"/>
    <col min="5623" max="5623" width="1" style="119" customWidth="1"/>
    <col min="5624" max="5624" width="13.875" style="119" customWidth="1"/>
    <col min="5625" max="5625" width="12.625" style="119" customWidth="1"/>
    <col min="5626" max="5870" width="8.625" style="119"/>
    <col min="5871" max="5871" width="52.875" style="119" customWidth="1"/>
    <col min="5872" max="5872" width="8.875" style="119" customWidth="1"/>
    <col min="5873" max="5873" width="1" style="119" customWidth="1"/>
    <col min="5874" max="5874" width="13.875" style="119" customWidth="1"/>
    <col min="5875" max="5875" width="1" style="119" customWidth="1"/>
    <col min="5876" max="5876" width="13.875" style="119" customWidth="1"/>
    <col min="5877" max="5877" width="1" style="119" customWidth="1"/>
    <col min="5878" max="5878" width="13.875" style="119" customWidth="1"/>
    <col min="5879" max="5879" width="1" style="119" customWidth="1"/>
    <col min="5880" max="5880" width="13.875" style="119" customWidth="1"/>
    <col min="5881" max="5881" width="12.625" style="119" customWidth="1"/>
    <col min="5882" max="6126" width="8.625" style="119"/>
    <col min="6127" max="6127" width="52.875" style="119" customWidth="1"/>
    <col min="6128" max="6128" width="8.875" style="119" customWidth="1"/>
    <col min="6129" max="6129" width="1" style="119" customWidth="1"/>
    <col min="6130" max="6130" width="13.875" style="119" customWidth="1"/>
    <col min="6131" max="6131" width="1" style="119" customWidth="1"/>
    <col min="6132" max="6132" width="13.875" style="119" customWidth="1"/>
    <col min="6133" max="6133" width="1" style="119" customWidth="1"/>
    <col min="6134" max="6134" width="13.875" style="119" customWidth="1"/>
    <col min="6135" max="6135" width="1" style="119" customWidth="1"/>
    <col min="6136" max="6136" width="13.875" style="119" customWidth="1"/>
    <col min="6137" max="6137" width="12.625" style="119" customWidth="1"/>
    <col min="6138" max="6382" width="8.625" style="119"/>
    <col min="6383" max="6383" width="52.875" style="119" customWidth="1"/>
    <col min="6384" max="6384" width="8.875" style="119" customWidth="1"/>
    <col min="6385" max="6385" width="1" style="119" customWidth="1"/>
    <col min="6386" max="6386" width="13.875" style="119" customWidth="1"/>
    <col min="6387" max="6387" width="1" style="119" customWidth="1"/>
    <col min="6388" max="6388" width="13.875" style="119" customWidth="1"/>
    <col min="6389" max="6389" width="1" style="119" customWidth="1"/>
    <col min="6390" max="6390" width="13.875" style="119" customWidth="1"/>
    <col min="6391" max="6391" width="1" style="119" customWidth="1"/>
    <col min="6392" max="6392" width="13.875" style="119" customWidth="1"/>
    <col min="6393" max="6393" width="12.625" style="119" customWidth="1"/>
    <col min="6394" max="6638" width="8.625" style="119"/>
    <col min="6639" max="6639" width="52.875" style="119" customWidth="1"/>
    <col min="6640" max="6640" width="8.875" style="119" customWidth="1"/>
    <col min="6641" max="6641" width="1" style="119" customWidth="1"/>
    <col min="6642" max="6642" width="13.875" style="119" customWidth="1"/>
    <col min="6643" max="6643" width="1" style="119" customWidth="1"/>
    <col min="6644" max="6644" width="13.875" style="119" customWidth="1"/>
    <col min="6645" max="6645" width="1" style="119" customWidth="1"/>
    <col min="6646" max="6646" width="13.875" style="119" customWidth="1"/>
    <col min="6647" max="6647" width="1" style="119" customWidth="1"/>
    <col min="6648" max="6648" width="13.875" style="119" customWidth="1"/>
    <col min="6649" max="6649" width="12.625" style="119" customWidth="1"/>
    <col min="6650" max="6894" width="8.625" style="119"/>
    <col min="6895" max="6895" width="52.875" style="119" customWidth="1"/>
    <col min="6896" max="6896" width="8.875" style="119" customWidth="1"/>
    <col min="6897" max="6897" width="1" style="119" customWidth="1"/>
    <col min="6898" max="6898" width="13.875" style="119" customWidth="1"/>
    <col min="6899" max="6899" width="1" style="119" customWidth="1"/>
    <col min="6900" max="6900" width="13.875" style="119" customWidth="1"/>
    <col min="6901" max="6901" width="1" style="119" customWidth="1"/>
    <col min="6902" max="6902" width="13.875" style="119" customWidth="1"/>
    <col min="6903" max="6903" width="1" style="119" customWidth="1"/>
    <col min="6904" max="6904" width="13.875" style="119" customWidth="1"/>
    <col min="6905" max="6905" width="12.625" style="119" customWidth="1"/>
    <col min="6906" max="7150" width="8.625" style="119"/>
    <col min="7151" max="7151" width="52.875" style="119" customWidth="1"/>
    <col min="7152" max="7152" width="8.875" style="119" customWidth="1"/>
    <col min="7153" max="7153" width="1" style="119" customWidth="1"/>
    <col min="7154" max="7154" width="13.875" style="119" customWidth="1"/>
    <col min="7155" max="7155" width="1" style="119" customWidth="1"/>
    <col min="7156" max="7156" width="13.875" style="119" customWidth="1"/>
    <col min="7157" max="7157" width="1" style="119" customWidth="1"/>
    <col min="7158" max="7158" width="13.875" style="119" customWidth="1"/>
    <col min="7159" max="7159" width="1" style="119" customWidth="1"/>
    <col min="7160" max="7160" width="13.875" style="119" customWidth="1"/>
    <col min="7161" max="7161" width="12.625" style="119" customWidth="1"/>
    <col min="7162" max="7406" width="8.625" style="119"/>
    <col min="7407" max="7407" width="52.875" style="119" customWidth="1"/>
    <col min="7408" max="7408" width="8.875" style="119" customWidth="1"/>
    <col min="7409" max="7409" width="1" style="119" customWidth="1"/>
    <col min="7410" max="7410" width="13.875" style="119" customWidth="1"/>
    <col min="7411" max="7411" width="1" style="119" customWidth="1"/>
    <col min="7412" max="7412" width="13.875" style="119" customWidth="1"/>
    <col min="7413" max="7413" width="1" style="119" customWidth="1"/>
    <col min="7414" max="7414" width="13.875" style="119" customWidth="1"/>
    <col min="7415" max="7415" width="1" style="119" customWidth="1"/>
    <col min="7416" max="7416" width="13.875" style="119" customWidth="1"/>
    <col min="7417" max="7417" width="12.625" style="119" customWidth="1"/>
    <col min="7418" max="7662" width="8.625" style="119"/>
    <col min="7663" max="7663" width="52.875" style="119" customWidth="1"/>
    <col min="7664" max="7664" width="8.875" style="119" customWidth="1"/>
    <col min="7665" max="7665" width="1" style="119" customWidth="1"/>
    <col min="7666" max="7666" width="13.875" style="119" customWidth="1"/>
    <col min="7667" max="7667" width="1" style="119" customWidth="1"/>
    <col min="7668" max="7668" width="13.875" style="119" customWidth="1"/>
    <col min="7669" max="7669" width="1" style="119" customWidth="1"/>
    <col min="7670" max="7670" width="13.875" style="119" customWidth="1"/>
    <col min="7671" max="7671" width="1" style="119" customWidth="1"/>
    <col min="7672" max="7672" width="13.875" style="119" customWidth="1"/>
    <col min="7673" max="7673" width="12.625" style="119" customWidth="1"/>
    <col min="7674" max="7918" width="8.625" style="119"/>
    <col min="7919" max="7919" width="52.875" style="119" customWidth="1"/>
    <col min="7920" max="7920" width="8.875" style="119" customWidth="1"/>
    <col min="7921" max="7921" width="1" style="119" customWidth="1"/>
    <col min="7922" max="7922" width="13.875" style="119" customWidth="1"/>
    <col min="7923" max="7923" width="1" style="119" customWidth="1"/>
    <col min="7924" max="7924" width="13.875" style="119" customWidth="1"/>
    <col min="7925" max="7925" width="1" style="119" customWidth="1"/>
    <col min="7926" max="7926" width="13.875" style="119" customWidth="1"/>
    <col min="7927" max="7927" width="1" style="119" customWidth="1"/>
    <col min="7928" max="7928" width="13.875" style="119" customWidth="1"/>
    <col min="7929" max="7929" width="12.625" style="119" customWidth="1"/>
    <col min="7930" max="8174" width="8.625" style="119"/>
    <col min="8175" max="8175" width="52.875" style="119" customWidth="1"/>
    <col min="8176" max="8176" width="8.875" style="119" customWidth="1"/>
    <col min="8177" max="8177" width="1" style="119" customWidth="1"/>
    <col min="8178" max="8178" width="13.875" style="119" customWidth="1"/>
    <col min="8179" max="8179" width="1" style="119" customWidth="1"/>
    <col min="8180" max="8180" width="13.875" style="119" customWidth="1"/>
    <col min="8181" max="8181" width="1" style="119" customWidth="1"/>
    <col min="8182" max="8182" width="13.875" style="119" customWidth="1"/>
    <col min="8183" max="8183" width="1" style="119" customWidth="1"/>
    <col min="8184" max="8184" width="13.875" style="119" customWidth="1"/>
    <col min="8185" max="8185" width="12.625" style="119" customWidth="1"/>
    <col min="8186" max="8430" width="8.625" style="119"/>
    <col min="8431" max="8431" width="52.875" style="119" customWidth="1"/>
    <col min="8432" max="8432" width="8.875" style="119" customWidth="1"/>
    <col min="8433" max="8433" width="1" style="119" customWidth="1"/>
    <col min="8434" max="8434" width="13.875" style="119" customWidth="1"/>
    <col min="8435" max="8435" width="1" style="119" customWidth="1"/>
    <col min="8436" max="8436" width="13.875" style="119" customWidth="1"/>
    <col min="8437" max="8437" width="1" style="119" customWidth="1"/>
    <col min="8438" max="8438" width="13.875" style="119" customWidth="1"/>
    <col min="8439" max="8439" width="1" style="119" customWidth="1"/>
    <col min="8440" max="8440" width="13.875" style="119" customWidth="1"/>
    <col min="8441" max="8441" width="12.625" style="119" customWidth="1"/>
    <col min="8442" max="8686" width="8.625" style="119"/>
    <col min="8687" max="8687" width="52.875" style="119" customWidth="1"/>
    <col min="8688" max="8688" width="8.875" style="119" customWidth="1"/>
    <col min="8689" max="8689" width="1" style="119" customWidth="1"/>
    <col min="8690" max="8690" width="13.875" style="119" customWidth="1"/>
    <col min="8691" max="8691" width="1" style="119" customWidth="1"/>
    <col min="8692" max="8692" width="13.875" style="119" customWidth="1"/>
    <col min="8693" max="8693" width="1" style="119" customWidth="1"/>
    <col min="8694" max="8694" width="13.875" style="119" customWidth="1"/>
    <col min="8695" max="8695" width="1" style="119" customWidth="1"/>
    <col min="8696" max="8696" width="13.875" style="119" customWidth="1"/>
    <col min="8697" max="8697" width="12.625" style="119" customWidth="1"/>
    <col min="8698" max="8942" width="8.625" style="119"/>
    <col min="8943" max="8943" width="52.875" style="119" customWidth="1"/>
    <col min="8944" max="8944" width="8.875" style="119" customWidth="1"/>
    <col min="8945" max="8945" width="1" style="119" customWidth="1"/>
    <col min="8946" max="8946" width="13.875" style="119" customWidth="1"/>
    <col min="8947" max="8947" width="1" style="119" customWidth="1"/>
    <col min="8948" max="8948" width="13.875" style="119" customWidth="1"/>
    <col min="8949" max="8949" width="1" style="119" customWidth="1"/>
    <col min="8950" max="8950" width="13.875" style="119" customWidth="1"/>
    <col min="8951" max="8951" width="1" style="119" customWidth="1"/>
    <col min="8952" max="8952" width="13.875" style="119" customWidth="1"/>
    <col min="8953" max="8953" width="12.625" style="119" customWidth="1"/>
    <col min="8954" max="9198" width="8.625" style="119"/>
    <col min="9199" max="9199" width="52.875" style="119" customWidth="1"/>
    <col min="9200" max="9200" width="8.875" style="119" customWidth="1"/>
    <col min="9201" max="9201" width="1" style="119" customWidth="1"/>
    <col min="9202" max="9202" width="13.875" style="119" customWidth="1"/>
    <col min="9203" max="9203" width="1" style="119" customWidth="1"/>
    <col min="9204" max="9204" width="13.875" style="119" customWidth="1"/>
    <col min="9205" max="9205" width="1" style="119" customWidth="1"/>
    <col min="9206" max="9206" width="13.875" style="119" customWidth="1"/>
    <col min="9207" max="9207" width="1" style="119" customWidth="1"/>
    <col min="9208" max="9208" width="13.875" style="119" customWidth="1"/>
    <col min="9209" max="9209" width="12.625" style="119" customWidth="1"/>
    <col min="9210" max="9454" width="8.625" style="119"/>
    <col min="9455" max="9455" width="52.875" style="119" customWidth="1"/>
    <col min="9456" max="9456" width="8.875" style="119" customWidth="1"/>
    <col min="9457" max="9457" width="1" style="119" customWidth="1"/>
    <col min="9458" max="9458" width="13.875" style="119" customWidth="1"/>
    <col min="9459" max="9459" width="1" style="119" customWidth="1"/>
    <col min="9460" max="9460" width="13.875" style="119" customWidth="1"/>
    <col min="9461" max="9461" width="1" style="119" customWidth="1"/>
    <col min="9462" max="9462" width="13.875" style="119" customWidth="1"/>
    <col min="9463" max="9463" width="1" style="119" customWidth="1"/>
    <col min="9464" max="9464" width="13.875" style="119" customWidth="1"/>
    <col min="9465" max="9465" width="12.625" style="119" customWidth="1"/>
    <col min="9466" max="9710" width="8.625" style="119"/>
    <col min="9711" max="9711" width="52.875" style="119" customWidth="1"/>
    <col min="9712" max="9712" width="8.875" style="119" customWidth="1"/>
    <col min="9713" max="9713" width="1" style="119" customWidth="1"/>
    <col min="9714" max="9714" width="13.875" style="119" customWidth="1"/>
    <col min="9715" max="9715" width="1" style="119" customWidth="1"/>
    <col min="9716" max="9716" width="13.875" style="119" customWidth="1"/>
    <col min="9717" max="9717" width="1" style="119" customWidth="1"/>
    <col min="9718" max="9718" width="13.875" style="119" customWidth="1"/>
    <col min="9719" max="9719" width="1" style="119" customWidth="1"/>
    <col min="9720" max="9720" width="13.875" style="119" customWidth="1"/>
    <col min="9721" max="9721" width="12.625" style="119" customWidth="1"/>
    <col min="9722" max="9966" width="8.625" style="119"/>
    <col min="9967" max="9967" width="52.875" style="119" customWidth="1"/>
    <col min="9968" max="9968" width="8.875" style="119" customWidth="1"/>
    <col min="9969" max="9969" width="1" style="119" customWidth="1"/>
    <col min="9970" max="9970" width="13.875" style="119" customWidth="1"/>
    <col min="9971" max="9971" width="1" style="119" customWidth="1"/>
    <col min="9972" max="9972" width="13.875" style="119" customWidth="1"/>
    <col min="9973" max="9973" width="1" style="119" customWidth="1"/>
    <col min="9974" max="9974" width="13.875" style="119" customWidth="1"/>
    <col min="9975" max="9975" width="1" style="119" customWidth="1"/>
    <col min="9976" max="9976" width="13.875" style="119" customWidth="1"/>
    <col min="9977" max="9977" width="12.625" style="119" customWidth="1"/>
    <col min="9978" max="10222" width="8.625" style="119"/>
    <col min="10223" max="10223" width="52.875" style="119" customWidth="1"/>
    <col min="10224" max="10224" width="8.875" style="119" customWidth="1"/>
    <col min="10225" max="10225" width="1" style="119" customWidth="1"/>
    <col min="10226" max="10226" width="13.875" style="119" customWidth="1"/>
    <col min="10227" max="10227" width="1" style="119" customWidth="1"/>
    <col min="10228" max="10228" width="13.875" style="119" customWidth="1"/>
    <col min="10229" max="10229" width="1" style="119" customWidth="1"/>
    <col min="10230" max="10230" width="13.875" style="119" customWidth="1"/>
    <col min="10231" max="10231" width="1" style="119" customWidth="1"/>
    <col min="10232" max="10232" width="13.875" style="119" customWidth="1"/>
    <col min="10233" max="10233" width="12.625" style="119" customWidth="1"/>
    <col min="10234" max="10478" width="8.625" style="119"/>
    <col min="10479" max="10479" width="52.875" style="119" customWidth="1"/>
    <col min="10480" max="10480" width="8.875" style="119" customWidth="1"/>
    <col min="10481" max="10481" width="1" style="119" customWidth="1"/>
    <col min="10482" max="10482" width="13.875" style="119" customWidth="1"/>
    <col min="10483" max="10483" width="1" style="119" customWidth="1"/>
    <col min="10484" max="10484" width="13.875" style="119" customWidth="1"/>
    <col min="10485" max="10485" width="1" style="119" customWidth="1"/>
    <col min="10486" max="10486" width="13.875" style="119" customWidth="1"/>
    <col min="10487" max="10487" width="1" style="119" customWidth="1"/>
    <col min="10488" max="10488" width="13.875" style="119" customWidth="1"/>
    <col min="10489" max="10489" width="12.625" style="119" customWidth="1"/>
    <col min="10490" max="10734" width="8.625" style="119"/>
    <col min="10735" max="10735" width="52.875" style="119" customWidth="1"/>
    <col min="10736" max="10736" width="8.875" style="119" customWidth="1"/>
    <col min="10737" max="10737" width="1" style="119" customWidth="1"/>
    <col min="10738" max="10738" width="13.875" style="119" customWidth="1"/>
    <col min="10739" max="10739" width="1" style="119" customWidth="1"/>
    <col min="10740" max="10740" width="13.875" style="119" customWidth="1"/>
    <col min="10741" max="10741" width="1" style="119" customWidth="1"/>
    <col min="10742" max="10742" width="13.875" style="119" customWidth="1"/>
    <col min="10743" max="10743" width="1" style="119" customWidth="1"/>
    <col min="10744" max="10744" width="13.875" style="119" customWidth="1"/>
    <col min="10745" max="10745" width="12.625" style="119" customWidth="1"/>
    <col min="10746" max="10990" width="8.625" style="119"/>
    <col min="10991" max="10991" width="52.875" style="119" customWidth="1"/>
    <col min="10992" max="10992" width="8.875" style="119" customWidth="1"/>
    <col min="10993" max="10993" width="1" style="119" customWidth="1"/>
    <col min="10994" max="10994" width="13.875" style="119" customWidth="1"/>
    <col min="10995" max="10995" width="1" style="119" customWidth="1"/>
    <col min="10996" max="10996" width="13.875" style="119" customWidth="1"/>
    <col min="10997" max="10997" width="1" style="119" customWidth="1"/>
    <col min="10998" max="10998" width="13.875" style="119" customWidth="1"/>
    <col min="10999" max="10999" width="1" style="119" customWidth="1"/>
    <col min="11000" max="11000" width="13.875" style="119" customWidth="1"/>
    <col min="11001" max="11001" width="12.625" style="119" customWidth="1"/>
    <col min="11002" max="11246" width="8.625" style="119"/>
    <col min="11247" max="11247" width="52.875" style="119" customWidth="1"/>
    <col min="11248" max="11248" width="8.875" style="119" customWidth="1"/>
    <col min="11249" max="11249" width="1" style="119" customWidth="1"/>
    <col min="11250" max="11250" width="13.875" style="119" customWidth="1"/>
    <col min="11251" max="11251" width="1" style="119" customWidth="1"/>
    <col min="11252" max="11252" width="13.875" style="119" customWidth="1"/>
    <col min="11253" max="11253" width="1" style="119" customWidth="1"/>
    <col min="11254" max="11254" width="13.875" style="119" customWidth="1"/>
    <col min="11255" max="11255" width="1" style="119" customWidth="1"/>
    <col min="11256" max="11256" width="13.875" style="119" customWidth="1"/>
    <col min="11257" max="11257" width="12.625" style="119" customWidth="1"/>
    <col min="11258" max="11502" width="8.625" style="119"/>
    <col min="11503" max="11503" width="52.875" style="119" customWidth="1"/>
    <col min="11504" max="11504" width="8.875" style="119" customWidth="1"/>
    <col min="11505" max="11505" width="1" style="119" customWidth="1"/>
    <col min="11506" max="11506" width="13.875" style="119" customWidth="1"/>
    <col min="11507" max="11507" width="1" style="119" customWidth="1"/>
    <col min="11508" max="11508" width="13.875" style="119" customWidth="1"/>
    <col min="11509" max="11509" width="1" style="119" customWidth="1"/>
    <col min="11510" max="11510" width="13.875" style="119" customWidth="1"/>
    <col min="11511" max="11511" width="1" style="119" customWidth="1"/>
    <col min="11512" max="11512" width="13.875" style="119" customWidth="1"/>
    <col min="11513" max="11513" width="12.625" style="119" customWidth="1"/>
    <col min="11514" max="11758" width="8.625" style="119"/>
    <col min="11759" max="11759" width="52.875" style="119" customWidth="1"/>
    <col min="11760" max="11760" width="8.875" style="119" customWidth="1"/>
    <col min="11761" max="11761" width="1" style="119" customWidth="1"/>
    <col min="11762" max="11762" width="13.875" style="119" customWidth="1"/>
    <col min="11763" max="11763" width="1" style="119" customWidth="1"/>
    <col min="11764" max="11764" width="13.875" style="119" customWidth="1"/>
    <col min="11765" max="11765" width="1" style="119" customWidth="1"/>
    <col min="11766" max="11766" width="13.875" style="119" customWidth="1"/>
    <col min="11767" max="11767" width="1" style="119" customWidth="1"/>
    <col min="11768" max="11768" width="13.875" style="119" customWidth="1"/>
    <col min="11769" max="11769" width="12.625" style="119" customWidth="1"/>
    <col min="11770" max="12014" width="8.625" style="119"/>
    <col min="12015" max="12015" width="52.875" style="119" customWidth="1"/>
    <col min="12016" max="12016" width="8.875" style="119" customWidth="1"/>
    <col min="12017" max="12017" width="1" style="119" customWidth="1"/>
    <col min="12018" max="12018" width="13.875" style="119" customWidth="1"/>
    <col min="12019" max="12019" width="1" style="119" customWidth="1"/>
    <col min="12020" max="12020" width="13.875" style="119" customWidth="1"/>
    <col min="12021" max="12021" width="1" style="119" customWidth="1"/>
    <col min="12022" max="12022" width="13.875" style="119" customWidth="1"/>
    <col min="12023" max="12023" width="1" style="119" customWidth="1"/>
    <col min="12024" max="12024" width="13.875" style="119" customWidth="1"/>
    <col min="12025" max="12025" width="12.625" style="119" customWidth="1"/>
    <col min="12026" max="12270" width="8.625" style="119"/>
    <col min="12271" max="12271" width="52.875" style="119" customWidth="1"/>
    <col min="12272" max="12272" width="8.875" style="119" customWidth="1"/>
    <col min="12273" max="12273" width="1" style="119" customWidth="1"/>
    <col min="12274" max="12274" width="13.875" style="119" customWidth="1"/>
    <col min="12275" max="12275" width="1" style="119" customWidth="1"/>
    <col min="12276" max="12276" width="13.875" style="119" customWidth="1"/>
    <col min="12277" max="12277" width="1" style="119" customWidth="1"/>
    <col min="12278" max="12278" width="13.875" style="119" customWidth="1"/>
    <col min="12279" max="12279" width="1" style="119" customWidth="1"/>
    <col min="12280" max="12280" width="13.875" style="119" customWidth="1"/>
    <col min="12281" max="12281" width="12.625" style="119" customWidth="1"/>
    <col min="12282" max="12526" width="8.625" style="119"/>
    <col min="12527" max="12527" width="52.875" style="119" customWidth="1"/>
    <col min="12528" max="12528" width="8.875" style="119" customWidth="1"/>
    <col min="12529" max="12529" width="1" style="119" customWidth="1"/>
    <col min="12530" max="12530" width="13.875" style="119" customWidth="1"/>
    <col min="12531" max="12531" width="1" style="119" customWidth="1"/>
    <col min="12532" max="12532" width="13.875" style="119" customWidth="1"/>
    <col min="12533" max="12533" width="1" style="119" customWidth="1"/>
    <col min="12534" max="12534" width="13.875" style="119" customWidth="1"/>
    <col min="12535" max="12535" width="1" style="119" customWidth="1"/>
    <col min="12536" max="12536" width="13.875" style="119" customWidth="1"/>
    <col min="12537" max="12537" width="12.625" style="119" customWidth="1"/>
    <col min="12538" max="12782" width="8.625" style="119"/>
    <col min="12783" max="12783" width="52.875" style="119" customWidth="1"/>
    <col min="12784" max="12784" width="8.875" style="119" customWidth="1"/>
    <col min="12785" max="12785" width="1" style="119" customWidth="1"/>
    <col min="12786" max="12786" width="13.875" style="119" customWidth="1"/>
    <col min="12787" max="12787" width="1" style="119" customWidth="1"/>
    <col min="12788" max="12788" width="13.875" style="119" customWidth="1"/>
    <col min="12789" max="12789" width="1" style="119" customWidth="1"/>
    <col min="12790" max="12790" width="13.875" style="119" customWidth="1"/>
    <col min="12791" max="12791" width="1" style="119" customWidth="1"/>
    <col min="12792" max="12792" width="13.875" style="119" customWidth="1"/>
    <col min="12793" max="12793" width="12.625" style="119" customWidth="1"/>
    <col min="12794" max="13038" width="8.625" style="119"/>
    <col min="13039" max="13039" width="52.875" style="119" customWidth="1"/>
    <col min="13040" max="13040" width="8.875" style="119" customWidth="1"/>
    <col min="13041" max="13041" width="1" style="119" customWidth="1"/>
    <col min="13042" max="13042" width="13.875" style="119" customWidth="1"/>
    <col min="13043" max="13043" width="1" style="119" customWidth="1"/>
    <col min="13044" max="13044" width="13.875" style="119" customWidth="1"/>
    <col min="13045" max="13045" width="1" style="119" customWidth="1"/>
    <col min="13046" max="13046" width="13.875" style="119" customWidth="1"/>
    <col min="13047" max="13047" width="1" style="119" customWidth="1"/>
    <col min="13048" max="13048" width="13.875" style="119" customWidth="1"/>
    <col min="13049" max="13049" width="12.625" style="119" customWidth="1"/>
    <col min="13050" max="13294" width="8.625" style="119"/>
    <col min="13295" max="13295" width="52.875" style="119" customWidth="1"/>
    <col min="13296" max="13296" width="8.875" style="119" customWidth="1"/>
    <col min="13297" max="13297" width="1" style="119" customWidth="1"/>
    <col min="13298" max="13298" width="13.875" style="119" customWidth="1"/>
    <col min="13299" max="13299" width="1" style="119" customWidth="1"/>
    <col min="13300" max="13300" width="13.875" style="119" customWidth="1"/>
    <col min="13301" max="13301" width="1" style="119" customWidth="1"/>
    <col min="13302" max="13302" width="13.875" style="119" customWidth="1"/>
    <col min="13303" max="13303" width="1" style="119" customWidth="1"/>
    <col min="13304" max="13304" width="13.875" style="119" customWidth="1"/>
    <col min="13305" max="13305" width="12.625" style="119" customWidth="1"/>
    <col min="13306" max="13550" width="8.625" style="119"/>
    <col min="13551" max="13551" width="52.875" style="119" customWidth="1"/>
    <col min="13552" max="13552" width="8.875" style="119" customWidth="1"/>
    <col min="13553" max="13553" width="1" style="119" customWidth="1"/>
    <col min="13554" max="13554" width="13.875" style="119" customWidth="1"/>
    <col min="13555" max="13555" width="1" style="119" customWidth="1"/>
    <col min="13556" max="13556" width="13.875" style="119" customWidth="1"/>
    <col min="13557" max="13557" width="1" style="119" customWidth="1"/>
    <col min="13558" max="13558" width="13.875" style="119" customWidth="1"/>
    <col min="13559" max="13559" width="1" style="119" customWidth="1"/>
    <col min="13560" max="13560" width="13.875" style="119" customWidth="1"/>
    <col min="13561" max="13561" width="12.625" style="119" customWidth="1"/>
    <col min="13562" max="13806" width="8.625" style="119"/>
    <col min="13807" max="13807" width="52.875" style="119" customWidth="1"/>
    <col min="13808" max="13808" width="8.875" style="119" customWidth="1"/>
    <col min="13809" max="13809" width="1" style="119" customWidth="1"/>
    <col min="13810" max="13810" width="13.875" style="119" customWidth="1"/>
    <col min="13811" max="13811" width="1" style="119" customWidth="1"/>
    <col min="13812" max="13812" width="13.875" style="119" customWidth="1"/>
    <col min="13813" max="13813" width="1" style="119" customWidth="1"/>
    <col min="13814" max="13814" width="13.875" style="119" customWidth="1"/>
    <col min="13815" max="13815" width="1" style="119" customWidth="1"/>
    <col min="13816" max="13816" width="13.875" style="119" customWidth="1"/>
    <col min="13817" max="13817" width="12.625" style="119" customWidth="1"/>
    <col min="13818" max="14062" width="8.625" style="119"/>
    <col min="14063" max="14063" width="52.875" style="119" customWidth="1"/>
    <col min="14064" max="14064" width="8.875" style="119" customWidth="1"/>
    <col min="14065" max="14065" width="1" style="119" customWidth="1"/>
    <col min="14066" max="14066" width="13.875" style="119" customWidth="1"/>
    <col min="14067" max="14067" width="1" style="119" customWidth="1"/>
    <col min="14068" max="14068" width="13.875" style="119" customWidth="1"/>
    <col min="14069" max="14069" width="1" style="119" customWidth="1"/>
    <col min="14070" max="14070" width="13.875" style="119" customWidth="1"/>
    <col min="14071" max="14071" width="1" style="119" customWidth="1"/>
    <col min="14072" max="14072" width="13.875" style="119" customWidth="1"/>
    <col min="14073" max="14073" width="12.625" style="119" customWidth="1"/>
    <col min="14074" max="14318" width="8.625" style="119"/>
    <col min="14319" max="14319" width="52.875" style="119" customWidth="1"/>
    <col min="14320" max="14320" width="8.875" style="119" customWidth="1"/>
    <col min="14321" max="14321" width="1" style="119" customWidth="1"/>
    <col min="14322" max="14322" width="13.875" style="119" customWidth="1"/>
    <col min="14323" max="14323" width="1" style="119" customWidth="1"/>
    <col min="14324" max="14324" width="13.875" style="119" customWidth="1"/>
    <col min="14325" max="14325" width="1" style="119" customWidth="1"/>
    <col min="14326" max="14326" width="13.875" style="119" customWidth="1"/>
    <col min="14327" max="14327" width="1" style="119" customWidth="1"/>
    <col min="14328" max="14328" width="13.875" style="119" customWidth="1"/>
    <col min="14329" max="14329" width="12.625" style="119" customWidth="1"/>
    <col min="14330" max="14574" width="8.625" style="119"/>
    <col min="14575" max="14575" width="52.875" style="119" customWidth="1"/>
    <col min="14576" max="14576" width="8.875" style="119" customWidth="1"/>
    <col min="14577" max="14577" width="1" style="119" customWidth="1"/>
    <col min="14578" max="14578" width="13.875" style="119" customWidth="1"/>
    <col min="14579" max="14579" width="1" style="119" customWidth="1"/>
    <col min="14580" max="14580" width="13.875" style="119" customWidth="1"/>
    <col min="14581" max="14581" width="1" style="119" customWidth="1"/>
    <col min="14582" max="14582" width="13.875" style="119" customWidth="1"/>
    <col min="14583" max="14583" width="1" style="119" customWidth="1"/>
    <col min="14584" max="14584" width="13.875" style="119" customWidth="1"/>
    <col min="14585" max="14585" width="12.625" style="119" customWidth="1"/>
    <col min="14586" max="14830" width="8.625" style="119"/>
    <col min="14831" max="14831" width="52.875" style="119" customWidth="1"/>
    <col min="14832" max="14832" width="8.875" style="119" customWidth="1"/>
    <col min="14833" max="14833" width="1" style="119" customWidth="1"/>
    <col min="14834" max="14834" width="13.875" style="119" customWidth="1"/>
    <col min="14835" max="14835" width="1" style="119" customWidth="1"/>
    <col min="14836" max="14836" width="13.875" style="119" customWidth="1"/>
    <col min="14837" max="14837" width="1" style="119" customWidth="1"/>
    <col min="14838" max="14838" width="13.875" style="119" customWidth="1"/>
    <col min="14839" max="14839" width="1" style="119" customWidth="1"/>
    <col min="14840" max="14840" width="13.875" style="119" customWidth="1"/>
    <col min="14841" max="14841" width="12.625" style="119" customWidth="1"/>
    <col min="14842" max="15086" width="8.625" style="119"/>
    <col min="15087" max="15087" width="52.875" style="119" customWidth="1"/>
    <col min="15088" max="15088" width="8.875" style="119" customWidth="1"/>
    <col min="15089" max="15089" width="1" style="119" customWidth="1"/>
    <col min="15090" max="15090" width="13.875" style="119" customWidth="1"/>
    <col min="15091" max="15091" width="1" style="119" customWidth="1"/>
    <col min="15092" max="15092" width="13.875" style="119" customWidth="1"/>
    <col min="15093" max="15093" width="1" style="119" customWidth="1"/>
    <col min="15094" max="15094" width="13.875" style="119" customWidth="1"/>
    <col min="15095" max="15095" width="1" style="119" customWidth="1"/>
    <col min="15096" max="15096" width="13.875" style="119" customWidth="1"/>
    <col min="15097" max="15097" width="12.625" style="119" customWidth="1"/>
    <col min="15098" max="15342" width="8.625" style="119"/>
    <col min="15343" max="15343" width="52.875" style="119" customWidth="1"/>
    <col min="15344" max="15344" width="8.875" style="119" customWidth="1"/>
    <col min="15345" max="15345" width="1" style="119" customWidth="1"/>
    <col min="15346" max="15346" width="13.875" style="119" customWidth="1"/>
    <col min="15347" max="15347" width="1" style="119" customWidth="1"/>
    <col min="15348" max="15348" width="13.875" style="119" customWidth="1"/>
    <col min="15349" max="15349" width="1" style="119" customWidth="1"/>
    <col min="15350" max="15350" width="13.875" style="119" customWidth="1"/>
    <col min="15351" max="15351" width="1" style="119" customWidth="1"/>
    <col min="15352" max="15352" width="13.875" style="119" customWidth="1"/>
    <col min="15353" max="15353" width="12.625" style="119" customWidth="1"/>
    <col min="15354" max="15598" width="8.625" style="119"/>
    <col min="15599" max="15599" width="52.875" style="119" customWidth="1"/>
    <col min="15600" max="15600" width="8.875" style="119" customWidth="1"/>
    <col min="15601" max="15601" width="1" style="119" customWidth="1"/>
    <col min="15602" max="15602" width="13.875" style="119" customWidth="1"/>
    <col min="15603" max="15603" width="1" style="119" customWidth="1"/>
    <col min="15604" max="15604" width="13.875" style="119" customWidth="1"/>
    <col min="15605" max="15605" width="1" style="119" customWidth="1"/>
    <col min="15606" max="15606" width="13.875" style="119" customWidth="1"/>
    <col min="15607" max="15607" width="1" style="119" customWidth="1"/>
    <col min="15608" max="15608" width="13.875" style="119" customWidth="1"/>
    <col min="15609" max="15609" width="12.625" style="119" customWidth="1"/>
    <col min="15610" max="15854" width="8.625" style="119"/>
    <col min="15855" max="15855" width="52.875" style="119" customWidth="1"/>
    <col min="15856" max="15856" width="8.875" style="119" customWidth="1"/>
    <col min="15857" max="15857" width="1" style="119" customWidth="1"/>
    <col min="15858" max="15858" width="13.875" style="119" customWidth="1"/>
    <col min="15859" max="15859" width="1" style="119" customWidth="1"/>
    <col min="15860" max="15860" width="13.875" style="119" customWidth="1"/>
    <col min="15861" max="15861" width="1" style="119" customWidth="1"/>
    <col min="15862" max="15862" width="13.875" style="119" customWidth="1"/>
    <col min="15863" max="15863" width="1" style="119" customWidth="1"/>
    <col min="15864" max="15864" width="13.875" style="119" customWidth="1"/>
    <col min="15865" max="15865" width="12.625" style="119" customWidth="1"/>
    <col min="15866" max="16110" width="8.625" style="119"/>
    <col min="16111" max="16111" width="52.875" style="119" customWidth="1"/>
    <col min="16112" max="16112" width="8.875" style="119" customWidth="1"/>
    <col min="16113" max="16113" width="1" style="119" customWidth="1"/>
    <col min="16114" max="16114" width="13.875" style="119" customWidth="1"/>
    <col min="16115" max="16115" width="1" style="119" customWidth="1"/>
    <col min="16116" max="16116" width="13.875" style="119" customWidth="1"/>
    <col min="16117" max="16117" width="1" style="119" customWidth="1"/>
    <col min="16118" max="16118" width="13.875" style="119" customWidth="1"/>
    <col min="16119" max="16119" width="1" style="119" customWidth="1"/>
    <col min="16120" max="16120" width="13.875" style="119" customWidth="1"/>
    <col min="16121" max="16121" width="12.625" style="119" customWidth="1"/>
    <col min="16122" max="16366" width="8.625" style="119"/>
    <col min="16367" max="16384" width="8.625" style="119" customWidth="1"/>
  </cols>
  <sheetData>
    <row r="1" spans="1:10" s="139" customFormat="1" ht="23.25" x14ac:dyDescent="0.2">
      <c r="A1" s="143" t="s">
        <v>135</v>
      </c>
      <c r="B1" s="142"/>
      <c r="C1" s="141"/>
      <c r="D1" s="140"/>
      <c r="E1" s="140"/>
      <c r="F1" s="5"/>
      <c r="G1" s="140"/>
      <c r="H1" s="140"/>
      <c r="I1" s="140"/>
      <c r="J1" s="5"/>
    </row>
    <row r="2" spans="1:10" s="139" customFormat="1" ht="23.25" x14ac:dyDescent="0.2">
      <c r="A2" s="143" t="s">
        <v>51</v>
      </c>
      <c r="B2" s="142"/>
      <c r="C2" s="141"/>
      <c r="D2" s="140"/>
      <c r="E2" s="140"/>
      <c r="F2" s="5"/>
      <c r="G2" s="140"/>
      <c r="H2" s="140"/>
      <c r="I2" s="140"/>
      <c r="J2" s="5"/>
    </row>
    <row r="3" spans="1:10" ht="11.25" customHeight="1" x14ac:dyDescent="0.2"/>
    <row r="4" spans="1:10" x14ac:dyDescent="0.2">
      <c r="A4" s="121" t="s">
        <v>52</v>
      </c>
      <c r="D4" s="211" t="s">
        <v>1</v>
      </c>
      <c r="E4" s="211"/>
      <c r="F4" s="211"/>
      <c r="H4" s="211" t="s">
        <v>2</v>
      </c>
      <c r="I4" s="211"/>
      <c r="J4" s="211"/>
    </row>
    <row r="5" spans="1:10" x14ac:dyDescent="0.2">
      <c r="D5" s="212" t="s">
        <v>199</v>
      </c>
      <c r="E5" s="212"/>
      <c r="F5" s="212"/>
      <c r="H5" s="212" t="s">
        <v>199</v>
      </c>
      <c r="I5" s="212"/>
      <c r="J5" s="212"/>
    </row>
    <row r="6" spans="1:10" x14ac:dyDescent="0.2">
      <c r="D6" s="213" t="s">
        <v>198</v>
      </c>
      <c r="E6" s="212"/>
      <c r="F6" s="212"/>
      <c r="H6" s="213" t="s">
        <v>198</v>
      </c>
      <c r="I6" s="212"/>
      <c r="J6" s="212"/>
    </row>
    <row r="7" spans="1:10" x14ac:dyDescent="0.2">
      <c r="B7" s="122" t="s">
        <v>5</v>
      </c>
      <c r="D7" s="137" t="s">
        <v>171</v>
      </c>
      <c r="E7" s="138"/>
      <c r="F7" s="160" t="s">
        <v>136</v>
      </c>
      <c r="G7" s="137"/>
      <c r="H7" s="137" t="s">
        <v>171</v>
      </c>
      <c r="I7" s="138"/>
      <c r="J7" s="160" t="s">
        <v>136</v>
      </c>
    </row>
    <row r="8" spans="1:10" x14ac:dyDescent="0.45">
      <c r="A8" s="135"/>
      <c r="B8" s="136"/>
      <c r="D8" s="210" t="s">
        <v>6</v>
      </c>
      <c r="E8" s="210"/>
      <c r="F8" s="210"/>
      <c r="G8" s="210"/>
      <c r="H8" s="210"/>
      <c r="I8" s="210"/>
      <c r="J8" s="210"/>
    </row>
    <row r="9" spans="1:10" x14ac:dyDescent="0.45">
      <c r="A9" s="135" t="s">
        <v>54</v>
      </c>
    </row>
    <row r="10" spans="1:10" x14ac:dyDescent="0.2">
      <c r="A10" s="121" t="s">
        <v>55</v>
      </c>
      <c r="B10" s="122">
        <v>11</v>
      </c>
      <c r="D10" s="18">
        <v>4496776</v>
      </c>
      <c r="E10" s="18"/>
      <c r="F10" s="18">
        <v>2947507</v>
      </c>
      <c r="G10" s="18"/>
      <c r="H10" s="18">
        <v>3333546</v>
      </c>
      <c r="I10" s="18"/>
      <c r="J10" s="18">
        <v>2149547</v>
      </c>
    </row>
    <row r="11" spans="1:10" x14ac:dyDescent="0.2">
      <c r="A11" s="121" t="s">
        <v>56</v>
      </c>
      <c r="D11" s="19">
        <v>22528</v>
      </c>
      <c r="E11" s="18"/>
      <c r="F11" s="19">
        <v>31857</v>
      </c>
      <c r="G11" s="18"/>
      <c r="H11" s="19">
        <v>59001</v>
      </c>
      <c r="I11" s="18"/>
      <c r="J11" s="19">
        <v>23895</v>
      </c>
    </row>
    <row r="12" spans="1:10" x14ac:dyDescent="0.45">
      <c r="A12" s="134" t="s">
        <v>57</v>
      </c>
      <c r="D12" s="21">
        <f>SUM(D10:D11)</f>
        <v>4519304</v>
      </c>
      <c r="E12" s="22"/>
      <c r="F12" s="21">
        <f>SUM(F10:F11)</f>
        <v>2979364</v>
      </c>
      <c r="G12" s="22"/>
      <c r="H12" s="21">
        <f>SUM(H10:H11)</f>
        <v>3392547</v>
      </c>
      <c r="I12" s="22"/>
      <c r="J12" s="21">
        <f>SUM(J10:J11)</f>
        <v>2173442</v>
      </c>
    </row>
    <row r="13" spans="1:10" ht="9.9499999999999993" customHeight="1" x14ac:dyDescent="0.2">
      <c r="D13" s="18"/>
      <c r="E13" s="18"/>
      <c r="F13" s="18"/>
      <c r="G13" s="18"/>
      <c r="H13" s="18"/>
      <c r="I13" s="18"/>
      <c r="J13" s="18"/>
    </row>
    <row r="14" spans="1:10" x14ac:dyDescent="0.45">
      <c r="A14" s="133" t="s">
        <v>58</v>
      </c>
      <c r="D14" s="18"/>
      <c r="E14" s="18"/>
      <c r="F14" s="18"/>
      <c r="G14" s="18"/>
      <c r="H14" s="18"/>
      <c r="I14" s="18"/>
      <c r="J14" s="18"/>
    </row>
    <row r="15" spans="1:10" x14ac:dyDescent="0.2">
      <c r="A15" s="121" t="s">
        <v>59</v>
      </c>
      <c r="D15" s="18">
        <v>-3764911</v>
      </c>
      <c r="E15" s="18"/>
      <c r="F15" s="18">
        <v>-2629773</v>
      </c>
      <c r="G15" s="18"/>
      <c r="H15" s="18">
        <v>-2844267</v>
      </c>
      <c r="I15" s="18"/>
      <c r="J15" s="18">
        <v>-1884446</v>
      </c>
    </row>
    <row r="16" spans="1:10" x14ac:dyDescent="0.2">
      <c r="A16" s="121" t="s">
        <v>60</v>
      </c>
      <c r="D16" s="18">
        <v>-121678</v>
      </c>
      <c r="E16" s="18"/>
      <c r="F16" s="18">
        <v>-115836</v>
      </c>
      <c r="G16" s="18"/>
      <c r="H16" s="18">
        <v>-97304</v>
      </c>
      <c r="I16" s="18"/>
      <c r="J16" s="18">
        <v>-91606</v>
      </c>
    </row>
    <row r="17" spans="1:10" x14ac:dyDescent="0.2">
      <c r="A17" s="121" t="s">
        <v>61</v>
      </c>
      <c r="D17" s="19">
        <f>-241653-831</f>
        <v>-242484</v>
      </c>
      <c r="E17" s="18"/>
      <c r="F17" s="19">
        <v>-147116</v>
      </c>
      <c r="G17" s="18"/>
      <c r="H17" s="19">
        <v>-138423</v>
      </c>
      <c r="I17" s="18"/>
      <c r="J17" s="19">
        <v>-62427</v>
      </c>
    </row>
    <row r="18" spans="1:10" x14ac:dyDescent="0.45">
      <c r="A18" s="132" t="s">
        <v>63</v>
      </c>
      <c r="D18" s="21">
        <f>SUM(D15:D17)</f>
        <v>-4129073</v>
      </c>
      <c r="E18" s="22"/>
      <c r="F18" s="21">
        <f>SUM(F15:F17)</f>
        <v>-2892725</v>
      </c>
      <c r="G18" s="22"/>
      <c r="H18" s="21">
        <f>SUM(H15:H17)</f>
        <v>-3079994</v>
      </c>
      <c r="I18" s="22"/>
      <c r="J18" s="21">
        <f>SUM(J15:J17)</f>
        <v>-2038479</v>
      </c>
    </row>
    <row r="19" spans="1:10" ht="9.9499999999999993" customHeight="1" x14ac:dyDescent="0.2">
      <c r="D19" s="18"/>
      <c r="E19" s="18"/>
      <c r="F19" s="18"/>
      <c r="G19" s="18"/>
      <c r="H19" s="18"/>
      <c r="I19" s="18"/>
      <c r="J19" s="18"/>
    </row>
    <row r="20" spans="1:10" x14ac:dyDescent="0.45">
      <c r="A20" s="132" t="s">
        <v>181</v>
      </c>
      <c r="D20" s="30">
        <f>SUM(D12,D18)</f>
        <v>390231</v>
      </c>
      <c r="E20" s="22"/>
      <c r="F20" s="30">
        <f>SUM(F12,F18)</f>
        <v>86639</v>
      </c>
      <c r="G20" s="22"/>
      <c r="H20" s="30">
        <f>SUM(H12,H18)</f>
        <v>312553</v>
      </c>
      <c r="I20" s="22"/>
      <c r="J20" s="30">
        <f>SUM(J12,J18)</f>
        <v>134963</v>
      </c>
    </row>
    <row r="21" spans="1:10" ht="21" customHeight="1" x14ac:dyDescent="0.2">
      <c r="A21" s="121" t="s">
        <v>62</v>
      </c>
      <c r="D21" s="24">
        <v>-94514</v>
      </c>
      <c r="E21" s="24"/>
      <c r="F21" s="24">
        <v>-92750</v>
      </c>
      <c r="G21" s="24"/>
      <c r="H21" s="18">
        <v>-72367</v>
      </c>
      <c r="I21" s="24"/>
      <c r="J21" s="24">
        <v>-70623</v>
      </c>
    </row>
    <row r="22" spans="1:10" x14ac:dyDescent="0.2">
      <c r="A22" s="121" t="s">
        <v>141</v>
      </c>
      <c r="D22" s="120">
        <v>-982</v>
      </c>
      <c r="F22" s="159">
        <v>-1397</v>
      </c>
      <c r="H22" s="120">
        <v>0</v>
      </c>
      <c r="J22" s="159">
        <v>0</v>
      </c>
    </row>
    <row r="23" spans="1:10" x14ac:dyDescent="0.45">
      <c r="A23" s="127" t="s">
        <v>196</v>
      </c>
      <c r="D23" s="27">
        <f>SUM(D20:D22)</f>
        <v>294735</v>
      </c>
      <c r="E23" s="18"/>
      <c r="F23" s="27">
        <f>SUM(F20:F22)</f>
        <v>-7508</v>
      </c>
      <c r="G23" s="18"/>
      <c r="H23" s="27">
        <f>SUM(H20:H22)</f>
        <v>240186</v>
      </c>
      <c r="I23" s="18"/>
      <c r="J23" s="27">
        <f>SUM(J20:J22)</f>
        <v>64340</v>
      </c>
    </row>
    <row r="24" spans="1:10" x14ac:dyDescent="0.45">
      <c r="A24" s="126" t="s">
        <v>149</v>
      </c>
      <c r="D24" s="19">
        <v>-78945</v>
      </c>
      <c r="E24" s="24"/>
      <c r="F24" s="19">
        <v>-28134</v>
      </c>
      <c r="G24" s="24"/>
      <c r="H24" s="19">
        <v>-47592</v>
      </c>
      <c r="I24" s="24"/>
      <c r="J24" s="19">
        <v>-13072</v>
      </c>
    </row>
    <row r="25" spans="1:10" ht="22.5" thickBot="1" x14ac:dyDescent="0.25">
      <c r="A25" s="130" t="s">
        <v>195</v>
      </c>
      <c r="D25" s="29">
        <f>D23+D24</f>
        <v>215790</v>
      </c>
      <c r="E25" s="22"/>
      <c r="F25" s="29">
        <f>+F23+F24</f>
        <v>-35642</v>
      </c>
      <c r="G25" s="22"/>
      <c r="H25" s="29">
        <f>+H23+H24</f>
        <v>192594</v>
      </c>
      <c r="I25" s="22"/>
      <c r="J25" s="29">
        <f>+J23+J24</f>
        <v>51268</v>
      </c>
    </row>
    <row r="26" spans="1:10" ht="9.9499999999999993" customHeight="1" thickTop="1" x14ac:dyDescent="0.2">
      <c r="A26" s="130"/>
      <c r="D26" s="30"/>
      <c r="E26" s="22"/>
      <c r="F26" s="30"/>
      <c r="G26" s="22"/>
      <c r="H26" s="30"/>
      <c r="I26" s="22"/>
      <c r="J26" s="30"/>
    </row>
    <row r="27" spans="1:10" x14ac:dyDescent="0.2">
      <c r="A27" s="128" t="s">
        <v>64</v>
      </c>
      <c r="D27" s="32"/>
      <c r="E27" s="22"/>
      <c r="F27" s="32"/>
      <c r="G27" s="22"/>
      <c r="H27" s="32"/>
      <c r="I27" s="22"/>
      <c r="J27" s="32"/>
    </row>
    <row r="28" spans="1:10" x14ac:dyDescent="0.2">
      <c r="A28" s="131" t="s">
        <v>65</v>
      </c>
      <c r="D28" s="32"/>
      <c r="E28" s="22"/>
      <c r="F28" s="32"/>
      <c r="G28" s="22"/>
      <c r="H28" s="32"/>
      <c r="I28" s="22"/>
      <c r="J28" s="32"/>
    </row>
    <row r="29" spans="1:10" x14ac:dyDescent="0.2">
      <c r="A29" s="129" t="s">
        <v>66</v>
      </c>
      <c r="D29" s="120">
        <v>-183</v>
      </c>
      <c r="E29" s="35"/>
      <c r="F29" s="159">
        <v>-161</v>
      </c>
      <c r="G29" s="35"/>
      <c r="H29" s="35">
        <v>0</v>
      </c>
      <c r="I29" s="35"/>
      <c r="J29" s="35">
        <v>0</v>
      </c>
    </row>
    <row r="30" spans="1:10" x14ac:dyDescent="0.2">
      <c r="A30" s="128" t="s">
        <v>133</v>
      </c>
      <c r="D30" s="36">
        <f>SUM(D29:D29)</f>
        <v>-183</v>
      </c>
      <c r="E30" s="37"/>
      <c r="F30" s="36">
        <f>SUM(F29:F29)</f>
        <v>-161</v>
      </c>
      <c r="G30" s="37"/>
      <c r="H30" s="36">
        <f>SUM(H29:H29)</f>
        <v>0</v>
      </c>
      <c r="I30" s="37"/>
      <c r="J30" s="36">
        <f>SUM(J29:J29)</f>
        <v>0</v>
      </c>
    </row>
    <row r="31" spans="1:10" x14ac:dyDescent="0.2">
      <c r="A31" s="128" t="s">
        <v>218</v>
      </c>
      <c r="D31" s="37">
        <f>+D30</f>
        <v>-183</v>
      </c>
      <c r="E31" s="37"/>
      <c r="F31" s="37">
        <f>+F30</f>
        <v>-161</v>
      </c>
      <c r="G31" s="37"/>
      <c r="H31" s="37">
        <f>+H30</f>
        <v>0</v>
      </c>
      <c r="I31" s="37"/>
      <c r="J31" s="37">
        <f>+J30</f>
        <v>0</v>
      </c>
    </row>
    <row r="32" spans="1:10" ht="22.5" thickBot="1" x14ac:dyDescent="0.5">
      <c r="A32" s="127" t="s">
        <v>191</v>
      </c>
      <c r="D32" s="38">
        <f>SUM(D25,D31)</f>
        <v>215607</v>
      </c>
      <c r="E32" s="39"/>
      <c r="F32" s="38">
        <f>SUM(F25,F31)</f>
        <v>-35803</v>
      </c>
      <c r="G32" s="39"/>
      <c r="H32" s="38">
        <f>SUM(H25,H31)</f>
        <v>192594</v>
      </c>
      <c r="I32" s="39"/>
      <c r="J32" s="38">
        <f>SUM(J25,J31)</f>
        <v>51268</v>
      </c>
    </row>
    <row r="33" spans="1:19" ht="9.9499999999999993" customHeight="1" thickTop="1" x14ac:dyDescent="0.2">
      <c r="A33" s="128"/>
      <c r="D33" s="37"/>
      <c r="E33" s="39"/>
      <c r="F33" s="37"/>
      <c r="G33" s="39"/>
      <c r="H33" s="37"/>
      <c r="I33" s="39"/>
      <c r="J33" s="37"/>
    </row>
    <row r="34" spans="1:19" x14ac:dyDescent="0.2">
      <c r="A34" s="130" t="s">
        <v>194</v>
      </c>
      <c r="D34" s="30"/>
      <c r="E34" s="22"/>
      <c r="F34" s="30"/>
      <c r="G34" s="22"/>
      <c r="H34" s="30"/>
      <c r="I34" s="22"/>
      <c r="J34" s="30"/>
    </row>
    <row r="35" spans="1:19" x14ac:dyDescent="0.2">
      <c r="A35" s="121" t="s">
        <v>67</v>
      </c>
      <c r="D35" s="24">
        <f>D25-D36</f>
        <v>252503</v>
      </c>
      <c r="E35" s="24"/>
      <c r="F35" s="24">
        <f>F25-F36</f>
        <v>18805</v>
      </c>
      <c r="G35" s="24"/>
      <c r="H35" s="24">
        <f>H25-H36</f>
        <v>192594</v>
      </c>
      <c r="I35" s="24"/>
      <c r="J35" s="24">
        <f>J25-J36</f>
        <v>51268</v>
      </c>
      <c r="M35" s="124"/>
      <c r="O35" s="124"/>
      <c r="Q35" s="124"/>
      <c r="S35" s="124"/>
    </row>
    <row r="36" spans="1:19" x14ac:dyDescent="0.2">
      <c r="A36" s="121" t="s">
        <v>68</v>
      </c>
      <c r="D36" s="19">
        <v>-36713</v>
      </c>
      <c r="E36" s="24"/>
      <c r="F36" s="19">
        <v>-54447</v>
      </c>
      <c r="G36" s="24"/>
      <c r="H36" s="19">
        <v>0</v>
      </c>
      <c r="I36" s="24"/>
      <c r="J36" s="19">
        <v>0</v>
      </c>
      <c r="M36" s="124"/>
      <c r="O36" s="124"/>
      <c r="Q36" s="124"/>
      <c r="S36" s="124"/>
    </row>
    <row r="37" spans="1:19" ht="22.5" thickBot="1" x14ac:dyDescent="0.5">
      <c r="A37" s="127" t="s">
        <v>193</v>
      </c>
      <c r="D37" s="40">
        <f>SUM(D35:D36)</f>
        <v>215790</v>
      </c>
      <c r="E37" s="22"/>
      <c r="F37" s="40">
        <f>SUM(F35:F36)</f>
        <v>-35642</v>
      </c>
      <c r="G37" s="22"/>
      <c r="H37" s="40">
        <f>SUM(H35:H36)</f>
        <v>192594</v>
      </c>
      <c r="I37" s="22"/>
      <c r="J37" s="40">
        <f>SUM(J35:J36)</f>
        <v>51268</v>
      </c>
      <c r="M37" s="124"/>
      <c r="O37" s="124"/>
      <c r="Q37" s="124"/>
      <c r="S37" s="124"/>
    </row>
    <row r="38" spans="1:19" ht="22.5" thickTop="1" x14ac:dyDescent="0.2">
      <c r="A38" s="130"/>
      <c r="D38" s="30"/>
      <c r="E38" s="22"/>
      <c r="F38" s="30"/>
      <c r="G38" s="22"/>
      <c r="H38" s="30"/>
      <c r="I38" s="22"/>
      <c r="J38" s="30"/>
      <c r="M38" s="124"/>
      <c r="O38" s="124"/>
      <c r="Q38" s="124"/>
      <c r="S38" s="124"/>
    </row>
    <row r="39" spans="1:19" x14ac:dyDescent="0.2">
      <c r="A39" s="128" t="s">
        <v>192</v>
      </c>
      <c r="D39" s="32"/>
      <c r="E39" s="22"/>
      <c r="F39" s="32"/>
      <c r="G39" s="22"/>
      <c r="H39" s="32"/>
      <c r="I39" s="22"/>
      <c r="J39" s="32"/>
      <c r="M39" s="124"/>
      <c r="O39" s="124"/>
      <c r="Q39" s="124"/>
      <c r="S39" s="124"/>
    </row>
    <row r="40" spans="1:19" x14ac:dyDescent="0.2">
      <c r="A40" s="121" t="s">
        <v>69</v>
      </c>
      <c r="D40" s="24">
        <f>D32-D41</f>
        <v>253628</v>
      </c>
      <c r="E40" s="24"/>
      <c r="F40" s="24">
        <f>F32-F41</f>
        <v>18882</v>
      </c>
      <c r="G40" s="41"/>
      <c r="H40" s="24">
        <f>H32-H41</f>
        <v>192594</v>
      </c>
      <c r="I40" s="41"/>
      <c r="J40" s="24">
        <f>J32-J41</f>
        <v>51268</v>
      </c>
      <c r="M40" s="124"/>
      <c r="O40" s="124"/>
      <c r="Q40" s="124"/>
      <c r="S40" s="124"/>
    </row>
    <row r="41" spans="1:19" x14ac:dyDescent="0.2">
      <c r="A41" s="129" t="s">
        <v>70</v>
      </c>
      <c r="D41" s="19">
        <f>'SCE7'!AB38</f>
        <v>-38021</v>
      </c>
      <c r="E41" s="24"/>
      <c r="F41" s="19">
        <v>-54685</v>
      </c>
      <c r="G41" s="41"/>
      <c r="H41" s="42">
        <v>0</v>
      </c>
      <c r="I41" s="41"/>
      <c r="J41" s="42">
        <v>0</v>
      </c>
      <c r="M41" s="124"/>
      <c r="O41" s="124"/>
      <c r="Q41" s="124"/>
      <c r="S41" s="124"/>
    </row>
    <row r="42" spans="1:19" ht="22.5" thickBot="1" x14ac:dyDescent="0.25">
      <c r="A42" s="128" t="s">
        <v>191</v>
      </c>
      <c r="D42" s="43">
        <f>SUM(D40:D41)</f>
        <v>215607</v>
      </c>
      <c r="E42" s="39"/>
      <c r="F42" s="43">
        <f>SUM(F40:F41)</f>
        <v>-35803</v>
      </c>
      <c r="G42" s="39"/>
      <c r="H42" s="43">
        <f>SUM(H40:H41)</f>
        <v>192594</v>
      </c>
      <c r="I42" s="39"/>
      <c r="J42" s="43">
        <f>SUM(J40:J41)</f>
        <v>51268</v>
      </c>
      <c r="M42" s="124"/>
      <c r="O42" s="124"/>
      <c r="Q42" s="124"/>
      <c r="S42" s="124"/>
    </row>
    <row r="43" spans="1:19" ht="9.9499999999999993" customHeight="1" thickTop="1" x14ac:dyDescent="0.2">
      <c r="A43" s="128"/>
      <c r="D43" s="37"/>
      <c r="E43" s="39"/>
      <c r="F43" s="37"/>
      <c r="G43" s="39"/>
      <c r="H43" s="37"/>
      <c r="I43" s="39"/>
      <c r="J43" s="37"/>
    </row>
    <row r="44" spans="1:19" x14ac:dyDescent="0.45">
      <c r="A44" s="127" t="s">
        <v>232</v>
      </c>
    </row>
    <row r="45" spans="1:19" ht="22.5" thickBot="1" x14ac:dyDescent="0.5">
      <c r="A45" s="126" t="s">
        <v>184</v>
      </c>
      <c r="D45" s="95">
        <f>+D35/681480</f>
        <v>0.37052151200328698</v>
      </c>
      <c r="E45" s="87"/>
      <c r="F45" s="95">
        <f>+F35/681480</f>
        <v>2.7594353465985797E-2</v>
      </c>
      <c r="G45" s="87"/>
      <c r="H45" s="95">
        <f>+H35/681480</f>
        <v>0.2826113752421201</v>
      </c>
      <c r="I45" s="125"/>
      <c r="J45" s="95">
        <f>+J35/681480</f>
        <v>7.5230380935610727E-2</v>
      </c>
    </row>
    <row r="46" spans="1:19" ht="22.5" thickTop="1" x14ac:dyDescent="0.2">
      <c r="A46" s="119"/>
      <c r="B46" s="119"/>
      <c r="C46" s="119"/>
      <c r="D46" s="119"/>
      <c r="E46" s="119"/>
      <c r="F46" s="144"/>
      <c r="G46" s="119"/>
      <c r="H46" s="119"/>
      <c r="I46" s="119"/>
      <c r="J46" s="144"/>
    </row>
    <row r="47" spans="1:19" x14ac:dyDescent="0.2">
      <c r="A47" s="119"/>
      <c r="B47" s="119"/>
      <c r="C47" s="119"/>
      <c r="D47" s="124"/>
      <c r="E47" s="119"/>
      <c r="F47" s="144"/>
      <c r="G47" s="119"/>
      <c r="H47" s="119"/>
      <c r="I47" s="119"/>
      <c r="J47" s="144"/>
    </row>
    <row r="48" spans="1:19" x14ac:dyDescent="0.2">
      <c r="D48" s="124"/>
      <c r="F48" s="161"/>
      <c r="H48" s="124"/>
      <c r="J48" s="161"/>
    </row>
    <row r="49" spans="8:10" x14ac:dyDescent="0.2">
      <c r="H49" s="123"/>
      <c r="J49" s="162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6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D43"/>
  <sheetViews>
    <sheetView view="pageBreakPreview" topLeftCell="A4" zoomScale="80" zoomScaleNormal="82" zoomScaleSheetLayoutView="80" workbookViewId="0">
      <pane xSplit="2" ySplit="7" topLeftCell="C11" activePane="bottomRight" state="frozen"/>
      <selection activeCell="A86" sqref="A86"/>
      <selection pane="topRight" activeCell="A86" sqref="A86"/>
      <selection pane="bottomLeft" activeCell="A86" sqref="A86"/>
      <selection pane="bottomRight" activeCell="AG36" sqref="AG36"/>
    </sheetView>
  </sheetViews>
  <sheetFormatPr defaultColWidth="10.625" defaultRowHeight="22.5" customHeight="1" x14ac:dyDescent="0.2"/>
  <cols>
    <col min="1" max="1" width="49.375" style="52" customWidth="1"/>
    <col min="2" max="2" width="9.625" style="53" customWidth="1"/>
    <col min="3" max="3" width="14.625" style="68" customWidth="1"/>
    <col min="4" max="4" width="1.375" style="68" customWidth="1"/>
    <col min="5" max="5" width="14.625" style="68" customWidth="1"/>
    <col min="6" max="6" width="1.375" style="68" customWidth="1"/>
    <col min="7" max="7" width="16.375" style="68" customWidth="1"/>
    <col min="8" max="8" width="1.375" style="68" customWidth="1"/>
    <col min="9" max="9" width="14.625" style="68" customWidth="1"/>
    <col min="10" max="11" width="1" style="68" customWidth="1"/>
    <col min="12" max="12" width="14.625" style="68" customWidth="1"/>
    <col min="13" max="13" width="1" style="68" customWidth="1"/>
    <col min="14" max="14" width="14.625" style="69" customWidth="1"/>
    <col min="15" max="15" width="1" style="68" customWidth="1"/>
    <col min="16" max="16" width="14.625" style="56" customWidth="1"/>
    <col min="17" max="17" width="1.375" style="56" customWidth="1"/>
    <col min="18" max="18" width="15.375" style="56" customWidth="1"/>
    <col min="19" max="19" width="1.625" style="56" customWidth="1"/>
    <col min="20" max="20" width="14.625" style="56" customWidth="1"/>
    <col min="21" max="21" width="1.375" style="56" customWidth="1"/>
    <col min="22" max="22" width="14.625" style="56" customWidth="1"/>
    <col min="23" max="23" width="1.375" style="56" customWidth="1"/>
    <col min="24" max="24" width="14.625" style="56" customWidth="1"/>
    <col min="25" max="25" width="1.375" style="68" customWidth="1"/>
    <col min="26" max="26" width="14.625" style="56" customWidth="1"/>
    <col min="27" max="27" width="1.375" style="56" customWidth="1"/>
    <col min="28" max="28" width="14.625" style="56" customWidth="1"/>
    <col min="29" max="29" width="1.375" style="56" customWidth="1"/>
    <col min="30" max="30" width="14.625" style="56" customWidth="1"/>
    <col min="31" max="247" width="10.625" style="52"/>
    <col min="248" max="248" width="35.625" style="52" customWidth="1"/>
    <col min="249" max="249" width="8.375" style="52" customWidth="1"/>
    <col min="250" max="250" width="13.375" style="52" customWidth="1"/>
    <col min="251" max="251" width="1.375" style="52" customWidth="1"/>
    <col min="252" max="252" width="12.625" style="52" customWidth="1"/>
    <col min="253" max="253" width="1" style="52" customWidth="1"/>
    <col min="254" max="254" width="15" style="52" customWidth="1"/>
    <col min="255" max="255" width="1" style="52" customWidth="1"/>
    <col min="256" max="256" width="13.375" style="52" bestFit="1" customWidth="1"/>
    <col min="257" max="257" width="1" style="52" customWidth="1"/>
    <col min="258" max="258" width="13.375" style="52" customWidth="1"/>
    <col min="259" max="259" width="1" style="52" customWidth="1"/>
    <col min="260" max="260" width="13" style="52" customWidth="1"/>
    <col min="261" max="261" width="1.375" style="52" customWidth="1"/>
    <col min="262" max="262" width="13.375" style="52" bestFit="1" customWidth="1"/>
    <col min="263" max="263" width="1.625" style="52" customWidth="1"/>
    <col min="264" max="264" width="13.375" style="52" customWidth="1"/>
    <col min="265" max="265" width="1.375" style="52" customWidth="1"/>
    <col min="266" max="266" width="13.375" style="52" bestFit="1" customWidth="1"/>
    <col min="267" max="267" width="1.375" style="52" customWidth="1"/>
    <col min="268" max="268" width="15" style="52" customWidth="1"/>
    <col min="269" max="269" width="1.375" style="52" customWidth="1"/>
    <col min="270" max="270" width="14" style="52" customWidth="1"/>
    <col min="271" max="271" width="1.375" style="52" customWidth="1"/>
    <col min="272" max="272" width="13.375" style="52" customWidth="1"/>
    <col min="273" max="273" width="1.375" style="52" customWidth="1"/>
    <col min="274" max="274" width="14.375" style="52" customWidth="1"/>
    <col min="275" max="503" width="10.625" style="52"/>
    <col min="504" max="504" width="35.625" style="52" customWidth="1"/>
    <col min="505" max="505" width="8.375" style="52" customWidth="1"/>
    <col min="506" max="506" width="13.375" style="52" customWidth="1"/>
    <col min="507" max="507" width="1.375" style="52" customWidth="1"/>
    <col min="508" max="508" width="12.625" style="52" customWidth="1"/>
    <col min="509" max="509" width="1" style="52" customWidth="1"/>
    <col min="510" max="510" width="15" style="52" customWidth="1"/>
    <col min="511" max="511" width="1" style="52" customWidth="1"/>
    <col min="512" max="512" width="13.375" style="52" bestFit="1" customWidth="1"/>
    <col min="513" max="513" width="1" style="52" customWidth="1"/>
    <col min="514" max="514" width="13.375" style="52" customWidth="1"/>
    <col min="515" max="515" width="1" style="52" customWidth="1"/>
    <col min="516" max="516" width="13" style="52" customWidth="1"/>
    <col min="517" max="517" width="1.375" style="52" customWidth="1"/>
    <col min="518" max="518" width="13.375" style="52" bestFit="1" customWidth="1"/>
    <col min="519" max="519" width="1.625" style="52" customWidth="1"/>
    <col min="520" max="520" width="13.375" style="52" customWidth="1"/>
    <col min="521" max="521" width="1.375" style="52" customWidth="1"/>
    <col min="522" max="522" width="13.375" style="52" bestFit="1" customWidth="1"/>
    <col min="523" max="523" width="1.375" style="52" customWidth="1"/>
    <col min="524" max="524" width="15" style="52" customWidth="1"/>
    <col min="525" max="525" width="1.375" style="52" customWidth="1"/>
    <col min="526" max="526" width="14" style="52" customWidth="1"/>
    <col min="527" max="527" width="1.375" style="52" customWidth="1"/>
    <col min="528" max="528" width="13.375" style="52" customWidth="1"/>
    <col min="529" max="529" width="1.375" style="52" customWidth="1"/>
    <col min="530" max="530" width="14.375" style="52" customWidth="1"/>
    <col min="531" max="759" width="10.625" style="52"/>
    <col min="760" max="760" width="35.625" style="52" customWidth="1"/>
    <col min="761" max="761" width="8.375" style="52" customWidth="1"/>
    <col min="762" max="762" width="13.375" style="52" customWidth="1"/>
    <col min="763" max="763" width="1.375" style="52" customWidth="1"/>
    <col min="764" max="764" width="12.625" style="52" customWidth="1"/>
    <col min="765" max="765" width="1" style="52" customWidth="1"/>
    <col min="766" max="766" width="15" style="52" customWidth="1"/>
    <col min="767" max="767" width="1" style="52" customWidth="1"/>
    <col min="768" max="768" width="13.375" style="52" bestFit="1" customWidth="1"/>
    <col min="769" max="769" width="1" style="52" customWidth="1"/>
    <col min="770" max="770" width="13.375" style="52" customWidth="1"/>
    <col min="771" max="771" width="1" style="52" customWidth="1"/>
    <col min="772" max="772" width="13" style="52" customWidth="1"/>
    <col min="773" max="773" width="1.375" style="52" customWidth="1"/>
    <col min="774" max="774" width="13.375" style="52" bestFit="1" customWidth="1"/>
    <col min="775" max="775" width="1.625" style="52" customWidth="1"/>
    <col min="776" max="776" width="13.375" style="52" customWidth="1"/>
    <col min="777" max="777" width="1.375" style="52" customWidth="1"/>
    <col min="778" max="778" width="13.375" style="52" bestFit="1" customWidth="1"/>
    <col min="779" max="779" width="1.375" style="52" customWidth="1"/>
    <col min="780" max="780" width="15" style="52" customWidth="1"/>
    <col min="781" max="781" width="1.375" style="52" customWidth="1"/>
    <col min="782" max="782" width="14" style="52" customWidth="1"/>
    <col min="783" max="783" width="1.375" style="52" customWidth="1"/>
    <col min="784" max="784" width="13.375" style="52" customWidth="1"/>
    <col min="785" max="785" width="1.375" style="52" customWidth="1"/>
    <col min="786" max="786" width="14.375" style="52" customWidth="1"/>
    <col min="787" max="1015" width="10.625" style="52"/>
    <col min="1016" max="1016" width="35.625" style="52" customWidth="1"/>
    <col min="1017" max="1017" width="8.375" style="52" customWidth="1"/>
    <col min="1018" max="1018" width="13.375" style="52" customWidth="1"/>
    <col min="1019" max="1019" width="1.375" style="52" customWidth="1"/>
    <col min="1020" max="1020" width="12.625" style="52" customWidth="1"/>
    <col min="1021" max="1021" width="1" style="52" customWidth="1"/>
    <col min="1022" max="1022" width="15" style="52" customWidth="1"/>
    <col min="1023" max="1023" width="1" style="52" customWidth="1"/>
    <col min="1024" max="1024" width="13.375" style="52" bestFit="1" customWidth="1"/>
    <col min="1025" max="1025" width="1" style="52" customWidth="1"/>
    <col min="1026" max="1026" width="13.375" style="52" customWidth="1"/>
    <col min="1027" max="1027" width="1" style="52" customWidth="1"/>
    <col min="1028" max="1028" width="13" style="52" customWidth="1"/>
    <col min="1029" max="1029" width="1.375" style="52" customWidth="1"/>
    <col min="1030" max="1030" width="13.375" style="52" bestFit="1" customWidth="1"/>
    <col min="1031" max="1031" width="1.625" style="52" customWidth="1"/>
    <col min="1032" max="1032" width="13.375" style="52" customWidth="1"/>
    <col min="1033" max="1033" width="1.375" style="52" customWidth="1"/>
    <col min="1034" max="1034" width="13.375" style="52" bestFit="1" customWidth="1"/>
    <col min="1035" max="1035" width="1.375" style="52" customWidth="1"/>
    <col min="1036" max="1036" width="15" style="52" customWidth="1"/>
    <col min="1037" max="1037" width="1.375" style="52" customWidth="1"/>
    <col min="1038" max="1038" width="14" style="52" customWidth="1"/>
    <col min="1039" max="1039" width="1.375" style="52" customWidth="1"/>
    <col min="1040" max="1040" width="13.375" style="52" customWidth="1"/>
    <col min="1041" max="1041" width="1.375" style="52" customWidth="1"/>
    <col min="1042" max="1042" width="14.375" style="52" customWidth="1"/>
    <col min="1043" max="1271" width="10.625" style="52"/>
    <col min="1272" max="1272" width="35.625" style="52" customWidth="1"/>
    <col min="1273" max="1273" width="8.375" style="52" customWidth="1"/>
    <col min="1274" max="1274" width="13.375" style="52" customWidth="1"/>
    <col min="1275" max="1275" width="1.375" style="52" customWidth="1"/>
    <col min="1276" max="1276" width="12.625" style="52" customWidth="1"/>
    <col min="1277" max="1277" width="1" style="52" customWidth="1"/>
    <col min="1278" max="1278" width="15" style="52" customWidth="1"/>
    <col min="1279" max="1279" width="1" style="52" customWidth="1"/>
    <col min="1280" max="1280" width="13.375" style="52" bestFit="1" customWidth="1"/>
    <col min="1281" max="1281" width="1" style="52" customWidth="1"/>
    <col min="1282" max="1282" width="13.375" style="52" customWidth="1"/>
    <col min="1283" max="1283" width="1" style="52" customWidth="1"/>
    <col min="1284" max="1284" width="13" style="52" customWidth="1"/>
    <col min="1285" max="1285" width="1.375" style="52" customWidth="1"/>
    <col min="1286" max="1286" width="13.375" style="52" bestFit="1" customWidth="1"/>
    <col min="1287" max="1287" width="1.625" style="52" customWidth="1"/>
    <col min="1288" max="1288" width="13.375" style="52" customWidth="1"/>
    <col min="1289" max="1289" width="1.375" style="52" customWidth="1"/>
    <col min="1290" max="1290" width="13.375" style="52" bestFit="1" customWidth="1"/>
    <col min="1291" max="1291" width="1.375" style="52" customWidth="1"/>
    <col min="1292" max="1292" width="15" style="52" customWidth="1"/>
    <col min="1293" max="1293" width="1.375" style="52" customWidth="1"/>
    <col min="1294" max="1294" width="14" style="52" customWidth="1"/>
    <col min="1295" max="1295" width="1.375" style="52" customWidth="1"/>
    <col min="1296" max="1296" width="13.375" style="52" customWidth="1"/>
    <col min="1297" max="1297" width="1.375" style="52" customWidth="1"/>
    <col min="1298" max="1298" width="14.375" style="52" customWidth="1"/>
    <col min="1299" max="1527" width="10.625" style="52"/>
    <col min="1528" max="1528" width="35.625" style="52" customWidth="1"/>
    <col min="1529" max="1529" width="8.375" style="52" customWidth="1"/>
    <col min="1530" max="1530" width="13.375" style="52" customWidth="1"/>
    <col min="1531" max="1531" width="1.375" style="52" customWidth="1"/>
    <col min="1532" max="1532" width="12.625" style="52" customWidth="1"/>
    <col min="1533" max="1533" width="1" style="52" customWidth="1"/>
    <col min="1534" max="1534" width="15" style="52" customWidth="1"/>
    <col min="1535" max="1535" width="1" style="52" customWidth="1"/>
    <col min="1536" max="1536" width="13.375" style="52" bestFit="1" customWidth="1"/>
    <col min="1537" max="1537" width="1" style="52" customWidth="1"/>
    <col min="1538" max="1538" width="13.375" style="52" customWidth="1"/>
    <col min="1539" max="1539" width="1" style="52" customWidth="1"/>
    <col min="1540" max="1540" width="13" style="52" customWidth="1"/>
    <col min="1541" max="1541" width="1.375" style="52" customWidth="1"/>
    <col min="1542" max="1542" width="13.375" style="52" bestFit="1" customWidth="1"/>
    <col min="1543" max="1543" width="1.625" style="52" customWidth="1"/>
    <col min="1544" max="1544" width="13.375" style="52" customWidth="1"/>
    <col min="1545" max="1545" width="1.375" style="52" customWidth="1"/>
    <col min="1546" max="1546" width="13.375" style="52" bestFit="1" customWidth="1"/>
    <col min="1547" max="1547" width="1.375" style="52" customWidth="1"/>
    <col min="1548" max="1548" width="15" style="52" customWidth="1"/>
    <col min="1549" max="1549" width="1.375" style="52" customWidth="1"/>
    <col min="1550" max="1550" width="14" style="52" customWidth="1"/>
    <col min="1551" max="1551" width="1.375" style="52" customWidth="1"/>
    <col min="1552" max="1552" width="13.375" style="52" customWidth="1"/>
    <col min="1553" max="1553" width="1.375" style="52" customWidth="1"/>
    <col min="1554" max="1554" width="14.375" style="52" customWidth="1"/>
    <col min="1555" max="1783" width="10.625" style="52"/>
    <col min="1784" max="1784" width="35.625" style="52" customWidth="1"/>
    <col min="1785" max="1785" width="8.375" style="52" customWidth="1"/>
    <col min="1786" max="1786" width="13.375" style="52" customWidth="1"/>
    <col min="1787" max="1787" width="1.375" style="52" customWidth="1"/>
    <col min="1788" max="1788" width="12.625" style="52" customWidth="1"/>
    <col min="1789" max="1789" width="1" style="52" customWidth="1"/>
    <col min="1790" max="1790" width="15" style="52" customWidth="1"/>
    <col min="1791" max="1791" width="1" style="52" customWidth="1"/>
    <col min="1792" max="1792" width="13.375" style="52" bestFit="1" customWidth="1"/>
    <col min="1793" max="1793" width="1" style="52" customWidth="1"/>
    <col min="1794" max="1794" width="13.375" style="52" customWidth="1"/>
    <col min="1795" max="1795" width="1" style="52" customWidth="1"/>
    <col min="1796" max="1796" width="13" style="52" customWidth="1"/>
    <col min="1797" max="1797" width="1.375" style="52" customWidth="1"/>
    <col min="1798" max="1798" width="13.375" style="52" bestFit="1" customWidth="1"/>
    <col min="1799" max="1799" width="1.625" style="52" customWidth="1"/>
    <col min="1800" max="1800" width="13.375" style="52" customWidth="1"/>
    <col min="1801" max="1801" width="1.375" style="52" customWidth="1"/>
    <col min="1802" max="1802" width="13.375" style="52" bestFit="1" customWidth="1"/>
    <col min="1803" max="1803" width="1.375" style="52" customWidth="1"/>
    <col min="1804" max="1804" width="15" style="52" customWidth="1"/>
    <col min="1805" max="1805" width="1.375" style="52" customWidth="1"/>
    <col min="1806" max="1806" width="14" style="52" customWidth="1"/>
    <col min="1807" max="1807" width="1.375" style="52" customWidth="1"/>
    <col min="1808" max="1808" width="13.375" style="52" customWidth="1"/>
    <col min="1809" max="1809" width="1.375" style="52" customWidth="1"/>
    <col min="1810" max="1810" width="14.375" style="52" customWidth="1"/>
    <col min="1811" max="2039" width="10.625" style="52"/>
    <col min="2040" max="2040" width="35.625" style="52" customWidth="1"/>
    <col min="2041" max="2041" width="8.375" style="52" customWidth="1"/>
    <col min="2042" max="2042" width="13.375" style="52" customWidth="1"/>
    <col min="2043" max="2043" width="1.375" style="52" customWidth="1"/>
    <col min="2044" max="2044" width="12.625" style="52" customWidth="1"/>
    <col min="2045" max="2045" width="1" style="52" customWidth="1"/>
    <col min="2046" max="2046" width="15" style="52" customWidth="1"/>
    <col min="2047" max="2047" width="1" style="52" customWidth="1"/>
    <col min="2048" max="2048" width="13.375" style="52" bestFit="1" customWidth="1"/>
    <col min="2049" max="2049" width="1" style="52" customWidth="1"/>
    <col min="2050" max="2050" width="13.375" style="52" customWidth="1"/>
    <col min="2051" max="2051" width="1" style="52" customWidth="1"/>
    <col min="2052" max="2052" width="13" style="52" customWidth="1"/>
    <col min="2053" max="2053" width="1.375" style="52" customWidth="1"/>
    <col min="2054" max="2054" width="13.375" style="52" bestFit="1" customWidth="1"/>
    <col min="2055" max="2055" width="1.625" style="52" customWidth="1"/>
    <col min="2056" max="2056" width="13.375" style="52" customWidth="1"/>
    <col min="2057" max="2057" width="1.375" style="52" customWidth="1"/>
    <col min="2058" max="2058" width="13.375" style="52" bestFit="1" customWidth="1"/>
    <col min="2059" max="2059" width="1.375" style="52" customWidth="1"/>
    <col min="2060" max="2060" width="15" style="52" customWidth="1"/>
    <col min="2061" max="2061" width="1.375" style="52" customWidth="1"/>
    <col min="2062" max="2062" width="14" style="52" customWidth="1"/>
    <col min="2063" max="2063" width="1.375" style="52" customWidth="1"/>
    <col min="2064" max="2064" width="13.375" style="52" customWidth="1"/>
    <col min="2065" max="2065" width="1.375" style="52" customWidth="1"/>
    <col min="2066" max="2066" width="14.375" style="52" customWidth="1"/>
    <col min="2067" max="2295" width="10.625" style="52"/>
    <col min="2296" max="2296" width="35.625" style="52" customWidth="1"/>
    <col min="2297" max="2297" width="8.375" style="52" customWidth="1"/>
    <col min="2298" max="2298" width="13.375" style="52" customWidth="1"/>
    <col min="2299" max="2299" width="1.375" style="52" customWidth="1"/>
    <col min="2300" max="2300" width="12.625" style="52" customWidth="1"/>
    <col min="2301" max="2301" width="1" style="52" customWidth="1"/>
    <col min="2302" max="2302" width="15" style="52" customWidth="1"/>
    <col min="2303" max="2303" width="1" style="52" customWidth="1"/>
    <col min="2304" max="2304" width="13.375" style="52" bestFit="1" customWidth="1"/>
    <col min="2305" max="2305" width="1" style="52" customWidth="1"/>
    <col min="2306" max="2306" width="13.375" style="52" customWidth="1"/>
    <col min="2307" max="2307" width="1" style="52" customWidth="1"/>
    <col min="2308" max="2308" width="13" style="52" customWidth="1"/>
    <col min="2309" max="2309" width="1.375" style="52" customWidth="1"/>
    <col min="2310" max="2310" width="13.375" style="52" bestFit="1" customWidth="1"/>
    <col min="2311" max="2311" width="1.625" style="52" customWidth="1"/>
    <col min="2312" max="2312" width="13.375" style="52" customWidth="1"/>
    <col min="2313" max="2313" width="1.375" style="52" customWidth="1"/>
    <col min="2314" max="2314" width="13.375" style="52" bestFit="1" customWidth="1"/>
    <col min="2315" max="2315" width="1.375" style="52" customWidth="1"/>
    <col min="2316" max="2316" width="15" style="52" customWidth="1"/>
    <col min="2317" max="2317" width="1.375" style="52" customWidth="1"/>
    <col min="2318" max="2318" width="14" style="52" customWidth="1"/>
    <col min="2319" max="2319" width="1.375" style="52" customWidth="1"/>
    <col min="2320" max="2320" width="13.375" style="52" customWidth="1"/>
    <col min="2321" max="2321" width="1.375" style="52" customWidth="1"/>
    <col min="2322" max="2322" width="14.375" style="52" customWidth="1"/>
    <col min="2323" max="2551" width="10.625" style="52"/>
    <col min="2552" max="2552" width="35.625" style="52" customWidth="1"/>
    <col min="2553" max="2553" width="8.375" style="52" customWidth="1"/>
    <col min="2554" max="2554" width="13.375" style="52" customWidth="1"/>
    <col min="2555" max="2555" width="1.375" style="52" customWidth="1"/>
    <col min="2556" max="2556" width="12.625" style="52" customWidth="1"/>
    <col min="2557" max="2557" width="1" style="52" customWidth="1"/>
    <col min="2558" max="2558" width="15" style="52" customWidth="1"/>
    <col min="2559" max="2559" width="1" style="52" customWidth="1"/>
    <col min="2560" max="2560" width="13.375" style="52" bestFit="1" customWidth="1"/>
    <col min="2561" max="2561" width="1" style="52" customWidth="1"/>
    <col min="2562" max="2562" width="13.375" style="52" customWidth="1"/>
    <col min="2563" max="2563" width="1" style="52" customWidth="1"/>
    <col min="2564" max="2564" width="13" style="52" customWidth="1"/>
    <col min="2565" max="2565" width="1.375" style="52" customWidth="1"/>
    <col min="2566" max="2566" width="13.375" style="52" bestFit="1" customWidth="1"/>
    <col min="2567" max="2567" width="1.625" style="52" customWidth="1"/>
    <col min="2568" max="2568" width="13.375" style="52" customWidth="1"/>
    <col min="2569" max="2569" width="1.375" style="52" customWidth="1"/>
    <col min="2570" max="2570" width="13.375" style="52" bestFit="1" customWidth="1"/>
    <col min="2571" max="2571" width="1.375" style="52" customWidth="1"/>
    <col min="2572" max="2572" width="15" style="52" customWidth="1"/>
    <col min="2573" max="2573" width="1.375" style="52" customWidth="1"/>
    <col min="2574" max="2574" width="14" style="52" customWidth="1"/>
    <col min="2575" max="2575" width="1.375" style="52" customWidth="1"/>
    <col min="2576" max="2576" width="13.375" style="52" customWidth="1"/>
    <col min="2577" max="2577" width="1.375" style="52" customWidth="1"/>
    <col min="2578" max="2578" width="14.375" style="52" customWidth="1"/>
    <col min="2579" max="2807" width="10.625" style="52"/>
    <col min="2808" max="2808" width="35.625" style="52" customWidth="1"/>
    <col min="2809" max="2809" width="8.375" style="52" customWidth="1"/>
    <col min="2810" max="2810" width="13.375" style="52" customWidth="1"/>
    <col min="2811" max="2811" width="1.375" style="52" customWidth="1"/>
    <col min="2812" max="2812" width="12.625" style="52" customWidth="1"/>
    <col min="2813" max="2813" width="1" style="52" customWidth="1"/>
    <col min="2814" max="2814" width="15" style="52" customWidth="1"/>
    <col min="2815" max="2815" width="1" style="52" customWidth="1"/>
    <col min="2816" max="2816" width="13.375" style="52" bestFit="1" customWidth="1"/>
    <col min="2817" max="2817" width="1" style="52" customWidth="1"/>
    <col min="2818" max="2818" width="13.375" style="52" customWidth="1"/>
    <col min="2819" max="2819" width="1" style="52" customWidth="1"/>
    <col min="2820" max="2820" width="13" style="52" customWidth="1"/>
    <col min="2821" max="2821" width="1.375" style="52" customWidth="1"/>
    <col min="2822" max="2822" width="13.375" style="52" bestFit="1" customWidth="1"/>
    <col min="2823" max="2823" width="1.625" style="52" customWidth="1"/>
    <col min="2824" max="2824" width="13.375" style="52" customWidth="1"/>
    <col min="2825" max="2825" width="1.375" style="52" customWidth="1"/>
    <col min="2826" max="2826" width="13.375" style="52" bestFit="1" customWidth="1"/>
    <col min="2827" max="2827" width="1.375" style="52" customWidth="1"/>
    <col min="2828" max="2828" width="15" style="52" customWidth="1"/>
    <col min="2829" max="2829" width="1.375" style="52" customWidth="1"/>
    <col min="2830" max="2830" width="14" style="52" customWidth="1"/>
    <col min="2831" max="2831" width="1.375" style="52" customWidth="1"/>
    <col min="2832" max="2832" width="13.375" style="52" customWidth="1"/>
    <col min="2833" max="2833" width="1.375" style="52" customWidth="1"/>
    <col min="2834" max="2834" width="14.375" style="52" customWidth="1"/>
    <col min="2835" max="3063" width="10.625" style="52"/>
    <col min="3064" max="3064" width="35.625" style="52" customWidth="1"/>
    <col min="3065" max="3065" width="8.375" style="52" customWidth="1"/>
    <col min="3066" max="3066" width="13.375" style="52" customWidth="1"/>
    <col min="3067" max="3067" width="1.375" style="52" customWidth="1"/>
    <col min="3068" max="3068" width="12.625" style="52" customWidth="1"/>
    <col min="3069" max="3069" width="1" style="52" customWidth="1"/>
    <col min="3070" max="3070" width="15" style="52" customWidth="1"/>
    <col min="3071" max="3071" width="1" style="52" customWidth="1"/>
    <col min="3072" max="3072" width="13.375" style="52" bestFit="1" customWidth="1"/>
    <col min="3073" max="3073" width="1" style="52" customWidth="1"/>
    <col min="3074" max="3074" width="13.375" style="52" customWidth="1"/>
    <col min="3075" max="3075" width="1" style="52" customWidth="1"/>
    <col min="3076" max="3076" width="13" style="52" customWidth="1"/>
    <col min="3077" max="3077" width="1.375" style="52" customWidth="1"/>
    <col min="3078" max="3078" width="13.375" style="52" bestFit="1" customWidth="1"/>
    <col min="3079" max="3079" width="1.625" style="52" customWidth="1"/>
    <col min="3080" max="3080" width="13.375" style="52" customWidth="1"/>
    <col min="3081" max="3081" width="1.375" style="52" customWidth="1"/>
    <col min="3082" max="3082" width="13.375" style="52" bestFit="1" customWidth="1"/>
    <col min="3083" max="3083" width="1.375" style="52" customWidth="1"/>
    <col min="3084" max="3084" width="15" style="52" customWidth="1"/>
    <col min="3085" max="3085" width="1.375" style="52" customWidth="1"/>
    <col min="3086" max="3086" width="14" style="52" customWidth="1"/>
    <col min="3087" max="3087" width="1.375" style="52" customWidth="1"/>
    <col min="3088" max="3088" width="13.375" style="52" customWidth="1"/>
    <col min="3089" max="3089" width="1.375" style="52" customWidth="1"/>
    <col min="3090" max="3090" width="14.375" style="52" customWidth="1"/>
    <col min="3091" max="3319" width="10.625" style="52"/>
    <col min="3320" max="3320" width="35.625" style="52" customWidth="1"/>
    <col min="3321" max="3321" width="8.375" style="52" customWidth="1"/>
    <col min="3322" max="3322" width="13.375" style="52" customWidth="1"/>
    <col min="3323" max="3323" width="1.375" style="52" customWidth="1"/>
    <col min="3324" max="3324" width="12.625" style="52" customWidth="1"/>
    <col min="3325" max="3325" width="1" style="52" customWidth="1"/>
    <col min="3326" max="3326" width="15" style="52" customWidth="1"/>
    <col min="3327" max="3327" width="1" style="52" customWidth="1"/>
    <col min="3328" max="3328" width="13.375" style="52" bestFit="1" customWidth="1"/>
    <col min="3329" max="3329" width="1" style="52" customWidth="1"/>
    <col min="3330" max="3330" width="13.375" style="52" customWidth="1"/>
    <col min="3331" max="3331" width="1" style="52" customWidth="1"/>
    <col min="3332" max="3332" width="13" style="52" customWidth="1"/>
    <col min="3333" max="3333" width="1.375" style="52" customWidth="1"/>
    <col min="3334" max="3334" width="13.375" style="52" bestFit="1" customWidth="1"/>
    <col min="3335" max="3335" width="1.625" style="52" customWidth="1"/>
    <col min="3336" max="3336" width="13.375" style="52" customWidth="1"/>
    <col min="3337" max="3337" width="1.375" style="52" customWidth="1"/>
    <col min="3338" max="3338" width="13.375" style="52" bestFit="1" customWidth="1"/>
    <col min="3339" max="3339" width="1.375" style="52" customWidth="1"/>
    <col min="3340" max="3340" width="15" style="52" customWidth="1"/>
    <col min="3341" max="3341" width="1.375" style="52" customWidth="1"/>
    <col min="3342" max="3342" width="14" style="52" customWidth="1"/>
    <col min="3343" max="3343" width="1.375" style="52" customWidth="1"/>
    <col min="3344" max="3344" width="13.375" style="52" customWidth="1"/>
    <col min="3345" max="3345" width="1.375" style="52" customWidth="1"/>
    <col min="3346" max="3346" width="14.375" style="52" customWidth="1"/>
    <col min="3347" max="3575" width="10.625" style="52"/>
    <col min="3576" max="3576" width="35.625" style="52" customWidth="1"/>
    <col min="3577" max="3577" width="8.375" style="52" customWidth="1"/>
    <col min="3578" max="3578" width="13.375" style="52" customWidth="1"/>
    <col min="3579" max="3579" width="1.375" style="52" customWidth="1"/>
    <col min="3580" max="3580" width="12.625" style="52" customWidth="1"/>
    <col min="3581" max="3581" width="1" style="52" customWidth="1"/>
    <col min="3582" max="3582" width="15" style="52" customWidth="1"/>
    <col min="3583" max="3583" width="1" style="52" customWidth="1"/>
    <col min="3584" max="3584" width="13.375" style="52" bestFit="1" customWidth="1"/>
    <col min="3585" max="3585" width="1" style="52" customWidth="1"/>
    <col min="3586" max="3586" width="13.375" style="52" customWidth="1"/>
    <col min="3587" max="3587" width="1" style="52" customWidth="1"/>
    <col min="3588" max="3588" width="13" style="52" customWidth="1"/>
    <col min="3589" max="3589" width="1.375" style="52" customWidth="1"/>
    <col min="3590" max="3590" width="13.375" style="52" bestFit="1" customWidth="1"/>
    <col min="3591" max="3591" width="1.625" style="52" customWidth="1"/>
    <col min="3592" max="3592" width="13.375" style="52" customWidth="1"/>
    <col min="3593" max="3593" width="1.375" style="52" customWidth="1"/>
    <col min="3594" max="3594" width="13.375" style="52" bestFit="1" customWidth="1"/>
    <col min="3595" max="3595" width="1.375" style="52" customWidth="1"/>
    <col min="3596" max="3596" width="15" style="52" customWidth="1"/>
    <col min="3597" max="3597" width="1.375" style="52" customWidth="1"/>
    <col min="3598" max="3598" width="14" style="52" customWidth="1"/>
    <col min="3599" max="3599" width="1.375" style="52" customWidth="1"/>
    <col min="3600" max="3600" width="13.375" style="52" customWidth="1"/>
    <col min="3601" max="3601" width="1.375" style="52" customWidth="1"/>
    <col min="3602" max="3602" width="14.375" style="52" customWidth="1"/>
    <col min="3603" max="3831" width="10.625" style="52"/>
    <col min="3832" max="3832" width="35.625" style="52" customWidth="1"/>
    <col min="3833" max="3833" width="8.375" style="52" customWidth="1"/>
    <col min="3834" max="3834" width="13.375" style="52" customWidth="1"/>
    <col min="3835" max="3835" width="1.375" style="52" customWidth="1"/>
    <col min="3836" max="3836" width="12.625" style="52" customWidth="1"/>
    <col min="3837" max="3837" width="1" style="52" customWidth="1"/>
    <col min="3838" max="3838" width="15" style="52" customWidth="1"/>
    <col min="3839" max="3839" width="1" style="52" customWidth="1"/>
    <col min="3840" max="3840" width="13.375" style="52" bestFit="1" customWidth="1"/>
    <col min="3841" max="3841" width="1" style="52" customWidth="1"/>
    <col min="3842" max="3842" width="13.375" style="52" customWidth="1"/>
    <col min="3843" max="3843" width="1" style="52" customWidth="1"/>
    <col min="3844" max="3844" width="13" style="52" customWidth="1"/>
    <col min="3845" max="3845" width="1.375" style="52" customWidth="1"/>
    <col min="3846" max="3846" width="13.375" style="52" bestFit="1" customWidth="1"/>
    <col min="3847" max="3847" width="1.625" style="52" customWidth="1"/>
    <col min="3848" max="3848" width="13.375" style="52" customWidth="1"/>
    <col min="3849" max="3849" width="1.375" style="52" customWidth="1"/>
    <col min="3850" max="3850" width="13.375" style="52" bestFit="1" customWidth="1"/>
    <col min="3851" max="3851" width="1.375" style="52" customWidth="1"/>
    <col min="3852" max="3852" width="15" style="52" customWidth="1"/>
    <col min="3853" max="3853" width="1.375" style="52" customWidth="1"/>
    <col min="3854" max="3854" width="14" style="52" customWidth="1"/>
    <col min="3855" max="3855" width="1.375" style="52" customWidth="1"/>
    <col min="3856" max="3856" width="13.375" style="52" customWidth="1"/>
    <col min="3857" max="3857" width="1.375" style="52" customWidth="1"/>
    <col min="3858" max="3858" width="14.375" style="52" customWidth="1"/>
    <col min="3859" max="4087" width="10.625" style="52"/>
    <col min="4088" max="4088" width="35.625" style="52" customWidth="1"/>
    <col min="4089" max="4089" width="8.375" style="52" customWidth="1"/>
    <col min="4090" max="4090" width="13.375" style="52" customWidth="1"/>
    <col min="4091" max="4091" width="1.375" style="52" customWidth="1"/>
    <col min="4092" max="4092" width="12.625" style="52" customWidth="1"/>
    <col min="4093" max="4093" width="1" style="52" customWidth="1"/>
    <col min="4094" max="4094" width="15" style="52" customWidth="1"/>
    <col min="4095" max="4095" width="1" style="52" customWidth="1"/>
    <col min="4096" max="4096" width="13.375" style="52" bestFit="1" customWidth="1"/>
    <col min="4097" max="4097" width="1" style="52" customWidth="1"/>
    <col min="4098" max="4098" width="13.375" style="52" customWidth="1"/>
    <col min="4099" max="4099" width="1" style="52" customWidth="1"/>
    <col min="4100" max="4100" width="13" style="52" customWidth="1"/>
    <col min="4101" max="4101" width="1.375" style="52" customWidth="1"/>
    <col min="4102" max="4102" width="13.375" style="52" bestFit="1" customWidth="1"/>
    <col min="4103" max="4103" width="1.625" style="52" customWidth="1"/>
    <col min="4104" max="4104" width="13.375" style="52" customWidth="1"/>
    <col min="4105" max="4105" width="1.375" style="52" customWidth="1"/>
    <col min="4106" max="4106" width="13.375" style="52" bestFit="1" customWidth="1"/>
    <col min="4107" max="4107" width="1.375" style="52" customWidth="1"/>
    <col min="4108" max="4108" width="15" style="52" customWidth="1"/>
    <col min="4109" max="4109" width="1.375" style="52" customWidth="1"/>
    <col min="4110" max="4110" width="14" style="52" customWidth="1"/>
    <col min="4111" max="4111" width="1.375" style="52" customWidth="1"/>
    <col min="4112" max="4112" width="13.375" style="52" customWidth="1"/>
    <col min="4113" max="4113" width="1.375" style="52" customWidth="1"/>
    <col min="4114" max="4114" width="14.375" style="52" customWidth="1"/>
    <col min="4115" max="4343" width="10.625" style="52"/>
    <col min="4344" max="4344" width="35.625" style="52" customWidth="1"/>
    <col min="4345" max="4345" width="8.375" style="52" customWidth="1"/>
    <col min="4346" max="4346" width="13.375" style="52" customWidth="1"/>
    <col min="4347" max="4347" width="1.375" style="52" customWidth="1"/>
    <col min="4348" max="4348" width="12.625" style="52" customWidth="1"/>
    <col min="4349" max="4349" width="1" style="52" customWidth="1"/>
    <col min="4350" max="4350" width="15" style="52" customWidth="1"/>
    <col min="4351" max="4351" width="1" style="52" customWidth="1"/>
    <col min="4352" max="4352" width="13.375" style="52" bestFit="1" customWidth="1"/>
    <col min="4353" max="4353" width="1" style="52" customWidth="1"/>
    <col min="4354" max="4354" width="13.375" style="52" customWidth="1"/>
    <col min="4355" max="4355" width="1" style="52" customWidth="1"/>
    <col min="4356" max="4356" width="13" style="52" customWidth="1"/>
    <col min="4357" max="4357" width="1.375" style="52" customWidth="1"/>
    <col min="4358" max="4358" width="13.375" style="52" bestFit="1" customWidth="1"/>
    <col min="4359" max="4359" width="1.625" style="52" customWidth="1"/>
    <col min="4360" max="4360" width="13.375" style="52" customWidth="1"/>
    <col min="4361" max="4361" width="1.375" style="52" customWidth="1"/>
    <col min="4362" max="4362" width="13.375" style="52" bestFit="1" customWidth="1"/>
    <col min="4363" max="4363" width="1.375" style="52" customWidth="1"/>
    <col min="4364" max="4364" width="15" style="52" customWidth="1"/>
    <col min="4365" max="4365" width="1.375" style="52" customWidth="1"/>
    <col min="4366" max="4366" width="14" style="52" customWidth="1"/>
    <col min="4367" max="4367" width="1.375" style="52" customWidth="1"/>
    <col min="4368" max="4368" width="13.375" style="52" customWidth="1"/>
    <col min="4369" max="4369" width="1.375" style="52" customWidth="1"/>
    <col min="4370" max="4370" width="14.375" style="52" customWidth="1"/>
    <col min="4371" max="4599" width="10.625" style="52"/>
    <col min="4600" max="4600" width="35.625" style="52" customWidth="1"/>
    <col min="4601" max="4601" width="8.375" style="52" customWidth="1"/>
    <col min="4602" max="4602" width="13.375" style="52" customWidth="1"/>
    <col min="4603" max="4603" width="1.375" style="52" customWidth="1"/>
    <col min="4604" max="4604" width="12.625" style="52" customWidth="1"/>
    <col min="4605" max="4605" width="1" style="52" customWidth="1"/>
    <col min="4606" max="4606" width="15" style="52" customWidth="1"/>
    <col min="4607" max="4607" width="1" style="52" customWidth="1"/>
    <col min="4608" max="4608" width="13.375" style="52" bestFit="1" customWidth="1"/>
    <col min="4609" max="4609" width="1" style="52" customWidth="1"/>
    <col min="4610" max="4610" width="13.375" style="52" customWidth="1"/>
    <col min="4611" max="4611" width="1" style="52" customWidth="1"/>
    <col min="4612" max="4612" width="13" style="52" customWidth="1"/>
    <col min="4613" max="4613" width="1.375" style="52" customWidth="1"/>
    <col min="4614" max="4614" width="13.375" style="52" bestFit="1" customWidth="1"/>
    <col min="4615" max="4615" width="1.625" style="52" customWidth="1"/>
    <col min="4616" max="4616" width="13.375" style="52" customWidth="1"/>
    <col min="4617" max="4617" width="1.375" style="52" customWidth="1"/>
    <col min="4618" max="4618" width="13.375" style="52" bestFit="1" customWidth="1"/>
    <col min="4619" max="4619" width="1.375" style="52" customWidth="1"/>
    <col min="4620" max="4620" width="15" style="52" customWidth="1"/>
    <col min="4621" max="4621" width="1.375" style="52" customWidth="1"/>
    <col min="4622" max="4622" width="14" style="52" customWidth="1"/>
    <col min="4623" max="4623" width="1.375" style="52" customWidth="1"/>
    <col min="4624" max="4624" width="13.375" style="52" customWidth="1"/>
    <col min="4625" max="4625" width="1.375" style="52" customWidth="1"/>
    <col min="4626" max="4626" width="14.375" style="52" customWidth="1"/>
    <col min="4627" max="4855" width="10.625" style="52"/>
    <col min="4856" max="4856" width="35.625" style="52" customWidth="1"/>
    <col min="4857" max="4857" width="8.375" style="52" customWidth="1"/>
    <col min="4858" max="4858" width="13.375" style="52" customWidth="1"/>
    <col min="4859" max="4859" width="1.375" style="52" customWidth="1"/>
    <col min="4860" max="4860" width="12.625" style="52" customWidth="1"/>
    <col min="4861" max="4861" width="1" style="52" customWidth="1"/>
    <col min="4862" max="4862" width="15" style="52" customWidth="1"/>
    <col min="4863" max="4863" width="1" style="52" customWidth="1"/>
    <col min="4864" max="4864" width="13.375" style="52" bestFit="1" customWidth="1"/>
    <col min="4865" max="4865" width="1" style="52" customWidth="1"/>
    <col min="4866" max="4866" width="13.375" style="52" customWidth="1"/>
    <col min="4867" max="4867" width="1" style="52" customWidth="1"/>
    <col min="4868" max="4868" width="13" style="52" customWidth="1"/>
    <col min="4869" max="4869" width="1.375" style="52" customWidth="1"/>
    <col min="4870" max="4870" width="13.375" style="52" bestFit="1" customWidth="1"/>
    <col min="4871" max="4871" width="1.625" style="52" customWidth="1"/>
    <col min="4872" max="4872" width="13.375" style="52" customWidth="1"/>
    <col min="4873" max="4873" width="1.375" style="52" customWidth="1"/>
    <col min="4874" max="4874" width="13.375" style="52" bestFit="1" customWidth="1"/>
    <col min="4875" max="4875" width="1.375" style="52" customWidth="1"/>
    <col min="4876" max="4876" width="15" style="52" customWidth="1"/>
    <col min="4877" max="4877" width="1.375" style="52" customWidth="1"/>
    <col min="4878" max="4878" width="14" style="52" customWidth="1"/>
    <col min="4879" max="4879" width="1.375" style="52" customWidth="1"/>
    <col min="4880" max="4880" width="13.375" style="52" customWidth="1"/>
    <col min="4881" max="4881" width="1.375" style="52" customWidth="1"/>
    <col min="4882" max="4882" width="14.375" style="52" customWidth="1"/>
    <col min="4883" max="5111" width="10.625" style="52"/>
    <col min="5112" max="5112" width="35.625" style="52" customWidth="1"/>
    <col min="5113" max="5113" width="8.375" style="52" customWidth="1"/>
    <col min="5114" max="5114" width="13.375" style="52" customWidth="1"/>
    <col min="5115" max="5115" width="1.375" style="52" customWidth="1"/>
    <col min="5116" max="5116" width="12.625" style="52" customWidth="1"/>
    <col min="5117" max="5117" width="1" style="52" customWidth="1"/>
    <col min="5118" max="5118" width="15" style="52" customWidth="1"/>
    <col min="5119" max="5119" width="1" style="52" customWidth="1"/>
    <col min="5120" max="5120" width="13.375" style="52" bestFit="1" customWidth="1"/>
    <col min="5121" max="5121" width="1" style="52" customWidth="1"/>
    <col min="5122" max="5122" width="13.375" style="52" customWidth="1"/>
    <col min="5123" max="5123" width="1" style="52" customWidth="1"/>
    <col min="5124" max="5124" width="13" style="52" customWidth="1"/>
    <col min="5125" max="5125" width="1.375" style="52" customWidth="1"/>
    <col min="5126" max="5126" width="13.375" style="52" bestFit="1" customWidth="1"/>
    <col min="5127" max="5127" width="1.625" style="52" customWidth="1"/>
    <col min="5128" max="5128" width="13.375" style="52" customWidth="1"/>
    <col min="5129" max="5129" width="1.375" style="52" customWidth="1"/>
    <col min="5130" max="5130" width="13.375" style="52" bestFit="1" customWidth="1"/>
    <col min="5131" max="5131" width="1.375" style="52" customWidth="1"/>
    <col min="5132" max="5132" width="15" style="52" customWidth="1"/>
    <col min="5133" max="5133" width="1.375" style="52" customWidth="1"/>
    <col min="5134" max="5134" width="14" style="52" customWidth="1"/>
    <col min="5135" max="5135" width="1.375" style="52" customWidth="1"/>
    <col min="5136" max="5136" width="13.375" style="52" customWidth="1"/>
    <col min="5137" max="5137" width="1.375" style="52" customWidth="1"/>
    <col min="5138" max="5138" width="14.375" style="52" customWidth="1"/>
    <col min="5139" max="5367" width="10.625" style="52"/>
    <col min="5368" max="5368" width="35.625" style="52" customWidth="1"/>
    <col min="5369" max="5369" width="8.375" style="52" customWidth="1"/>
    <col min="5370" max="5370" width="13.375" style="52" customWidth="1"/>
    <col min="5371" max="5371" width="1.375" style="52" customWidth="1"/>
    <col min="5372" max="5372" width="12.625" style="52" customWidth="1"/>
    <col min="5373" max="5373" width="1" style="52" customWidth="1"/>
    <col min="5374" max="5374" width="15" style="52" customWidth="1"/>
    <col min="5375" max="5375" width="1" style="52" customWidth="1"/>
    <col min="5376" max="5376" width="13.375" style="52" bestFit="1" customWidth="1"/>
    <col min="5377" max="5377" width="1" style="52" customWidth="1"/>
    <col min="5378" max="5378" width="13.375" style="52" customWidth="1"/>
    <col min="5379" max="5379" width="1" style="52" customWidth="1"/>
    <col min="5380" max="5380" width="13" style="52" customWidth="1"/>
    <col min="5381" max="5381" width="1.375" style="52" customWidth="1"/>
    <col min="5382" max="5382" width="13.375" style="52" bestFit="1" customWidth="1"/>
    <col min="5383" max="5383" width="1.625" style="52" customWidth="1"/>
    <col min="5384" max="5384" width="13.375" style="52" customWidth="1"/>
    <col min="5385" max="5385" width="1.375" style="52" customWidth="1"/>
    <col min="5386" max="5386" width="13.375" style="52" bestFit="1" customWidth="1"/>
    <col min="5387" max="5387" width="1.375" style="52" customWidth="1"/>
    <col min="5388" max="5388" width="15" style="52" customWidth="1"/>
    <col min="5389" max="5389" width="1.375" style="52" customWidth="1"/>
    <col min="5390" max="5390" width="14" style="52" customWidth="1"/>
    <col min="5391" max="5391" width="1.375" style="52" customWidth="1"/>
    <col min="5392" max="5392" width="13.375" style="52" customWidth="1"/>
    <col min="5393" max="5393" width="1.375" style="52" customWidth="1"/>
    <col min="5394" max="5394" width="14.375" style="52" customWidth="1"/>
    <col min="5395" max="5623" width="10.625" style="52"/>
    <col min="5624" max="5624" width="35.625" style="52" customWidth="1"/>
    <col min="5625" max="5625" width="8.375" style="52" customWidth="1"/>
    <col min="5626" max="5626" width="13.375" style="52" customWidth="1"/>
    <col min="5627" max="5627" width="1.375" style="52" customWidth="1"/>
    <col min="5628" max="5628" width="12.625" style="52" customWidth="1"/>
    <col min="5629" max="5629" width="1" style="52" customWidth="1"/>
    <col min="5630" max="5630" width="15" style="52" customWidth="1"/>
    <col min="5631" max="5631" width="1" style="52" customWidth="1"/>
    <col min="5632" max="5632" width="13.375" style="52" bestFit="1" customWidth="1"/>
    <col min="5633" max="5633" width="1" style="52" customWidth="1"/>
    <col min="5634" max="5634" width="13.375" style="52" customWidth="1"/>
    <col min="5635" max="5635" width="1" style="52" customWidth="1"/>
    <col min="5636" max="5636" width="13" style="52" customWidth="1"/>
    <col min="5637" max="5637" width="1.375" style="52" customWidth="1"/>
    <col min="5638" max="5638" width="13.375" style="52" bestFit="1" customWidth="1"/>
    <col min="5639" max="5639" width="1.625" style="52" customWidth="1"/>
    <col min="5640" max="5640" width="13.375" style="52" customWidth="1"/>
    <col min="5641" max="5641" width="1.375" style="52" customWidth="1"/>
    <col min="5642" max="5642" width="13.375" style="52" bestFit="1" customWidth="1"/>
    <col min="5643" max="5643" width="1.375" style="52" customWidth="1"/>
    <col min="5644" max="5644" width="15" style="52" customWidth="1"/>
    <col min="5645" max="5645" width="1.375" style="52" customWidth="1"/>
    <col min="5646" max="5646" width="14" style="52" customWidth="1"/>
    <col min="5647" max="5647" width="1.375" style="52" customWidth="1"/>
    <col min="5648" max="5648" width="13.375" style="52" customWidth="1"/>
    <col min="5649" max="5649" width="1.375" style="52" customWidth="1"/>
    <col min="5650" max="5650" width="14.375" style="52" customWidth="1"/>
    <col min="5651" max="5879" width="10.625" style="52"/>
    <col min="5880" max="5880" width="35.625" style="52" customWidth="1"/>
    <col min="5881" max="5881" width="8.375" style="52" customWidth="1"/>
    <col min="5882" max="5882" width="13.375" style="52" customWidth="1"/>
    <col min="5883" max="5883" width="1.375" style="52" customWidth="1"/>
    <col min="5884" max="5884" width="12.625" style="52" customWidth="1"/>
    <col min="5885" max="5885" width="1" style="52" customWidth="1"/>
    <col min="5886" max="5886" width="15" style="52" customWidth="1"/>
    <col min="5887" max="5887" width="1" style="52" customWidth="1"/>
    <col min="5888" max="5888" width="13.375" style="52" bestFit="1" customWidth="1"/>
    <col min="5889" max="5889" width="1" style="52" customWidth="1"/>
    <col min="5890" max="5890" width="13.375" style="52" customWidth="1"/>
    <col min="5891" max="5891" width="1" style="52" customWidth="1"/>
    <col min="5892" max="5892" width="13" style="52" customWidth="1"/>
    <col min="5893" max="5893" width="1.375" style="52" customWidth="1"/>
    <col min="5894" max="5894" width="13.375" style="52" bestFit="1" customWidth="1"/>
    <col min="5895" max="5895" width="1.625" style="52" customWidth="1"/>
    <col min="5896" max="5896" width="13.375" style="52" customWidth="1"/>
    <col min="5897" max="5897" width="1.375" style="52" customWidth="1"/>
    <col min="5898" max="5898" width="13.375" style="52" bestFit="1" customWidth="1"/>
    <col min="5899" max="5899" width="1.375" style="52" customWidth="1"/>
    <col min="5900" max="5900" width="15" style="52" customWidth="1"/>
    <col min="5901" max="5901" width="1.375" style="52" customWidth="1"/>
    <col min="5902" max="5902" width="14" style="52" customWidth="1"/>
    <col min="5903" max="5903" width="1.375" style="52" customWidth="1"/>
    <col min="5904" max="5904" width="13.375" style="52" customWidth="1"/>
    <col min="5905" max="5905" width="1.375" style="52" customWidth="1"/>
    <col min="5906" max="5906" width="14.375" style="52" customWidth="1"/>
    <col min="5907" max="6135" width="10.625" style="52"/>
    <col min="6136" max="6136" width="35.625" style="52" customWidth="1"/>
    <col min="6137" max="6137" width="8.375" style="52" customWidth="1"/>
    <col min="6138" max="6138" width="13.375" style="52" customWidth="1"/>
    <col min="6139" max="6139" width="1.375" style="52" customWidth="1"/>
    <col min="6140" max="6140" width="12.625" style="52" customWidth="1"/>
    <col min="6141" max="6141" width="1" style="52" customWidth="1"/>
    <col min="6142" max="6142" width="15" style="52" customWidth="1"/>
    <col min="6143" max="6143" width="1" style="52" customWidth="1"/>
    <col min="6144" max="6144" width="13.375" style="52" bestFit="1" customWidth="1"/>
    <col min="6145" max="6145" width="1" style="52" customWidth="1"/>
    <col min="6146" max="6146" width="13.375" style="52" customWidth="1"/>
    <col min="6147" max="6147" width="1" style="52" customWidth="1"/>
    <col min="6148" max="6148" width="13" style="52" customWidth="1"/>
    <col min="6149" max="6149" width="1.375" style="52" customWidth="1"/>
    <col min="6150" max="6150" width="13.375" style="52" bestFit="1" customWidth="1"/>
    <col min="6151" max="6151" width="1.625" style="52" customWidth="1"/>
    <col min="6152" max="6152" width="13.375" style="52" customWidth="1"/>
    <col min="6153" max="6153" width="1.375" style="52" customWidth="1"/>
    <col min="6154" max="6154" width="13.375" style="52" bestFit="1" customWidth="1"/>
    <col min="6155" max="6155" width="1.375" style="52" customWidth="1"/>
    <col min="6156" max="6156" width="15" style="52" customWidth="1"/>
    <col min="6157" max="6157" width="1.375" style="52" customWidth="1"/>
    <col min="6158" max="6158" width="14" style="52" customWidth="1"/>
    <col min="6159" max="6159" width="1.375" style="52" customWidth="1"/>
    <col min="6160" max="6160" width="13.375" style="52" customWidth="1"/>
    <col min="6161" max="6161" width="1.375" style="52" customWidth="1"/>
    <col min="6162" max="6162" width="14.375" style="52" customWidth="1"/>
    <col min="6163" max="6391" width="10.625" style="52"/>
    <col min="6392" max="6392" width="35.625" style="52" customWidth="1"/>
    <col min="6393" max="6393" width="8.375" style="52" customWidth="1"/>
    <col min="6394" max="6394" width="13.375" style="52" customWidth="1"/>
    <col min="6395" max="6395" width="1.375" style="52" customWidth="1"/>
    <col min="6396" max="6396" width="12.625" style="52" customWidth="1"/>
    <col min="6397" max="6397" width="1" style="52" customWidth="1"/>
    <col min="6398" max="6398" width="15" style="52" customWidth="1"/>
    <col min="6399" max="6399" width="1" style="52" customWidth="1"/>
    <col min="6400" max="6400" width="13.375" style="52" bestFit="1" customWidth="1"/>
    <col min="6401" max="6401" width="1" style="52" customWidth="1"/>
    <col min="6402" max="6402" width="13.375" style="52" customWidth="1"/>
    <col min="6403" max="6403" width="1" style="52" customWidth="1"/>
    <col min="6404" max="6404" width="13" style="52" customWidth="1"/>
    <col min="6405" max="6405" width="1.375" style="52" customWidth="1"/>
    <col min="6406" max="6406" width="13.375" style="52" bestFit="1" customWidth="1"/>
    <col min="6407" max="6407" width="1.625" style="52" customWidth="1"/>
    <col min="6408" max="6408" width="13.375" style="52" customWidth="1"/>
    <col min="6409" max="6409" width="1.375" style="52" customWidth="1"/>
    <col min="6410" max="6410" width="13.375" style="52" bestFit="1" customWidth="1"/>
    <col min="6411" max="6411" width="1.375" style="52" customWidth="1"/>
    <col min="6412" max="6412" width="15" style="52" customWidth="1"/>
    <col min="6413" max="6413" width="1.375" style="52" customWidth="1"/>
    <col min="6414" max="6414" width="14" style="52" customWidth="1"/>
    <col min="6415" max="6415" width="1.375" style="52" customWidth="1"/>
    <col min="6416" max="6416" width="13.375" style="52" customWidth="1"/>
    <col min="6417" max="6417" width="1.375" style="52" customWidth="1"/>
    <col min="6418" max="6418" width="14.375" style="52" customWidth="1"/>
    <col min="6419" max="6647" width="10.625" style="52"/>
    <col min="6648" max="6648" width="35.625" style="52" customWidth="1"/>
    <col min="6649" max="6649" width="8.375" style="52" customWidth="1"/>
    <col min="6650" max="6650" width="13.375" style="52" customWidth="1"/>
    <col min="6651" max="6651" width="1.375" style="52" customWidth="1"/>
    <col min="6652" max="6652" width="12.625" style="52" customWidth="1"/>
    <col min="6653" max="6653" width="1" style="52" customWidth="1"/>
    <col min="6654" max="6654" width="15" style="52" customWidth="1"/>
    <col min="6655" max="6655" width="1" style="52" customWidth="1"/>
    <col min="6656" max="6656" width="13.375" style="52" bestFit="1" customWidth="1"/>
    <col min="6657" max="6657" width="1" style="52" customWidth="1"/>
    <col min="6658" max="6658" width="13.375" style="52" customWidth="1"/>
    <col min="6659" max="6659" width="1" style="52" customWidth="1"/>
    <col min="6660" max="6660" width="13" style="52" customWidth="1"/>
    <col min="6661" max="6661" width="1.375" style="52" customWidth="1"/>
    <col min="6662" max="6662" width="13.375" style="52" bestFit="1" customWidth="1"/>
    <col min="6663" max="6663" width="1.625" style="52" customWidth="1"/>
    <col min="6664" max="6664" width="13.375" style="52" customWidth="1"/>
    <col min="6665" max="6665" width="1.375" style="52" customWidth="1"/>
    <col min="6666" max="6666" width="13.375" style="52" bestFit="1" customWidth="1"/>
    <col min="6667" max="6667" width="1.375" style="52" customWidth="1"/>
    <col min="6668" max="6668" width="15" style="52" customWidth="1"/>
    <col min="6669" max="6669" width="1.375" style="52" customWidth="1"/>
    <col min="6670" max="6670" width="14" style="52" customWidth="1"/>
    <col min="6671" max="6671" width="1.375" style="52" customWidth="1"/>
    <col min="6672" max="6672" width="13.375" style="52" customWidth="1"/>
    <col min="6673" max="6673" width="1.375" style="52" customWidth="1"/>
    <col min="6674" max="6674" width="14.375" style="52" customWidth="1"/>
    <col min="6675" max="6903" width="10.625" style="52"/>
    <col min="6904" max="6904" width="35.625" style="52" customWidth="1"/>
    <col min="6905" max="6905" width="8.375" style="52" customWidth="1"/>
    <col min="6906" max="6906" width="13.375" style="52" customWidth="1"/>
    <col min="6907" max="6907" width="1.375" style="52" customWidth="1"/>
    <col min="6908" max="6908" width="12.625" style="52" customWidth="1"/>
    <col min="6909" max="6909" width="1" style="52" customWidth="1"/>
    <col min="6910" max="6910" width="15" style="52" customWidth="1"/>
    <col min="6911" max="6911" width="1" style="52" customWidth="1"/>
    <col min="6912" max="6912" width="13.375" style="52" bestFit="1" customWidth="1"/>
    <col min="6913" max="6913" width="1" style="52" customWidth="1"/>
    <col min="6914" max="6914" width="13.375" style="52" customWidth="1"/>
    <col min="6915" max="6915" width="1" style="52" customWidth="1"/>
    <col min="6916" max="6916" width="13" style="52" customWidth="1"/>
    <col min="6917" max="6917" width="1.375" style="52" customWidth="1"/>
    <col min="6918" max="6918" width="13.375" style="52" bestFit="1" customWidth="1"/>
    <col min="6919" max="6919" width="1.625" style="52" customWidth="1"/>
    <col min="6920" max="6920" width="13.375" style="52" customWidth="1"/>
    <col min="6921" max="6921" width="1.375" style="52" customWidth="1"/>
    <col min="6922" max="6922" width="13.375" style="52" bestFit="1" customWidth="1"/>
    <col min="6923" max="6923" width="1.375" style="52" customWidth="1"/>
    <col min="6924" max="6924" width="15" style="52" customWidth="1"/>
    <col min="6925" max="6925" width="1.375" style="52" customWidth="1"/>
    <col min="6926" max="6926" width="14" style="52" customWidth="1"/>
    <col min="6927" max="6927" width="1.375" style="52" customWidth="1"/>
    <col min="6928" max="6928" width="13.375" style="52" customWidth="1"/>
    <col min="6929" max="6929" width="1.375" style="52" customWidth="1"/>
    <col min="6930" max="6930" width="14.375" style="52" customWidth="1"/>
    <col min="6931" max="7159" width="10.625" style="52"/>
    <col min="7160" max="7160" width="35.625" style="52" customWidth="1"/>
    <col min="7161" max="7161" width="8.375" style="52" customWidth="1"/>
    <col min="7162" max="7162" width="13.375" style="52" customWidth="1"/>
    <col min="7163" max="7163" width="1.375" style="52" customWidth="1"/>
    <col min="7164" max="7164" width="12.625" style="52" customWidth="1"/>
    <col min="7165" max="7165" width="1" style="52" customWidth="1"/>
    <col min="7166" max="7166" width="15" style="52" customWidth="1"/>
    <col min="7167" max="7167" width="1" style="52" customWidth="1"/>
    <col min="7168" max="7168" width="13.375" style="52" bestFit="1" customWidth="1"/>
    <col min="7169" max="7169" width="1" style="52" customWidth="1"/>
    <col min="7170" max="7170" width="13.375" style="52" customWidth="1"/>
    <col min="7171" max="7171" width="1" style="52" customWidth="1"/>
    <col min="7172" max="7172" width="13" style="52" customWidth="1"/>
    <col min="7173" max="7173" width="1.375" style="52" customWidth="1"/>
    <col min="7174" max="7174" width="13.375" style="52" bestFit="1" customWidth="1"/>
    <col min="7175" max="7175" width="1.625" style="52" customWidth="1"/>
    <col min="7176" max="7176" width="13.375" style="52" customWidth="1"/>
    <col min="7177" max="7177" width="1.375" style="52" customWidth="1"/>
    <col min="7178" max="7178" width="13.375" style="52" bestFit="1" customWidth="1"/>
    <col min="7179" max="7179" width="1.375" style="52" customWidth="1"/>
    <col min="7180" max="7180" width="15" style="52" customWidth="1"/>
    <col min="7181" max="7181" width="1.375" style="52" customWidth="1"/>
    <col min="7182" max="7182" width="14" style="52" customWidth="1"/>
    <col min="7183" max="7183" width="1.375" style="52" customWidth="1"/>
    <col min="7184" max="7184" width="13.375" style="52" customWidth="1"/>
    <col min="7185" max="7185" width="1.375" style="52" customWidth="1"/>
    <col min="7186" max="7186" width="14.375" style="52" customWidth="1"/>
    <col min="7187" max="7415" width="10.625" style="52"/>
    <col min="7416" max="7416" width="35.625" style="52" customWidth="1"/>
    <col min="7417" max="7417" width="8.375" style="52" customWidth="1"/>
    <col min="7418" max="7418" width="13.375" style="52" customWidth="1"/>
    <col min="7419" max="7419" width="1.375" style="52" customWidth="1"/>
    <col min="7420" max="7420" width="12.625" style="52" customWidth="1"/>
    <col min="7421" max="7421" width="1" style="52" customWidth="1"/>
    <col min="7422" max="7422" width="15" style="52" customWidth="1"/>
    <col min="7423" max="7423" width="1" style="52" customWidth="1"/>
    <col min="7424" max="7424" width="13.375" style="52" bestFit="1" customWidth="1"/>
    <col min="7425" max="7425" width="1" style="52" customWidth="1"/>
    <col min="7426" max="7426" width="13.375" style="52" customWidth="1"/>
    <col min="7427" max="7427" width="1" style="52" customWidth="1"/>
    <col min="7428" max="7428" width="13" style="52" customWidth="1"/>
    <col min="7429" max="7429" width="1.375" style="52" customWidth="1"/>
    <col min="7430" max="7430" width="13.375" style="52" bestFit="1" customWidth="1"/>
    <col min="7431" max="7431" width="1.625" style="52" customWidth="1"/>
    <col min="7432" max="7432" width="13.375" style="52" customWidth="1"/>
    <col min="7433" max="7433" width="1.375" style="52" customWidth="1"/>
    <col min="7434" max="7434" width="13.375" style="52" bestFit="1" customWidth="1"/>
    <col min="7435" max="7435" width="1.375" style="52" customWidth="1"/>
    <col min="7436" max="7436" width="15" style="52" customWidth="1"/>
    <col min="7437" max="7437" width="1.375" style="52" customWidth="1"/>
    <col min="7438" max="7438" width="14" style="52" customWidth="1"/>
    <col min="7439" max="7439" width="1.375" style="52" customWidth="1"/>
    <col min="7440" max="7440" width="13.375" style="52" customWidth="1"/>
    <col min="7441" max="7441" width="1.375" style="52" customWidth="1"/>
    <col min="7442" max="7442" width="14.375" style="52" customWidth="1"/>
    <col min="7443" max="7671" width="10.625" style="52"/>
    <col min="7672" max="7672" width="35.625" style="52" customWidth="1"/>
    <col min="7673" max="7673" width="8.375" style="52" customWidth="1"/>
    <col min="7674" max="7674" width="13.375" style="52" customWidth="1"/>
    <col min="7675" max="7675" width="1.375" style="52" customWidth="1"/>
    <col min="7676" max="7676" width="12.625" style="52" customWidth="1"/>
    <col min="7677" max="7677" width="1" style="52" customWidth="1"/>
    <col min="7678" max="7678" width="15" style="52" customWidth="1"/>
    <col min="7679" max="7679" width="1" style="52" customWidth="1"/>
    <col min="7680" max="7680" width="13.375" style="52" bestFit="1" customWidth="1"/>
    <col min="7681" max="7681" width="1" style="52" customWidth="1"/>
    <col min="7682" max="7682" width="13.375" style="52" customWidth="1"/>
    <col min="7683" max="7683" width="1" style="52" customWidth="1"/>
    <col min="7684" max="7684" width="13" style="52" customWidth="1"/>
    <col min="7685" max="7685" width="1.375" style="52" customWidth="1"/>
    <col min="7686" max="7686" width="13.375" style="52" bestFit="1" customWidth="1"/>
    <col min="7687" max="7687" width="1.625" style="52" customWidth="1"/>
    <col min="7688" max="7688" width="13.375" style="52" customWidth="1"/>
    <col min="7689" max="7689" width="1.375" style="52" customWidth="1"/>
    <col min="7690" max="7690" width="13.375" style="52" bestFit="1" customWidth="1"/>
    <col min="7691" max="7691" width="1.375" style="52" customWidth="1"/>
    <col min="7692" max="7692" width="15" style="52" customWidth="1"/>
    <col min="7693" max="7693" width="1.375" style="52" customWidth="1"/>
    <col min="7694" max="7694" width="14" style="52" customWidth="1"/>
    <col min="7695" max="7695" width="1.375" style="52" customWidth="1"/>
    <col min="7696" max="7696" width="13.375" style="52" customWidth="1"/>
    <col min="7697" max="7697" width="1.375" style="52" customWidth="1"/>
    <col min="7698" max="7698" width="14.375" style="52" customWidth="1"/>
    <col min="7699" max="7927" width="10.625" style="52"/>
    <col min="7928" max="7928" width="35.625" style="52" customWidth="1"/>
    <col min="7929" max="7929" width="8.375" style="52" customWidth="1"/>
    <col min="7930" max="7930" width="13.375" style="52" customWidth="1"/>
    <col min="7931" max="7931" width="1.375" style="52" customWidth="1"/>
    <col min="7932" max="7932" width="12.625" style="52" customWidth="1"/>
    <col min="7933" max="7933" width="1" style="52" customWidth="1"/>
    <col min="7934" max="7934" width="15" style="52" customWidth="1"/>
    <col min="7935" max="7935" width="1" style="52" customWidth="1"/>
    <col min="7936" max="7936" width="13.375" style="52" bestFit="1" customWidth="1"/>
    <col min="7937" max="7937" width="1" style="52" customWidth="1"/>
    <col min="7938" max="7938" width="13.375" style="52" customWidth="1"/>
    <col min="7939" max="7939" width="1" style="52" customWidth="1"/>
    <col min="7940" max="7940" width="13" style="52" customWidth="1"/>
    <col min="7941" max="7941" width="1.375" style="52" customWidth="1"/>
    <col min="7942" max="7942" width="13.375" style="52" bestFit="1" customWidth="1"/>
    <col min="7943" max="7943" width="1.625" style="52" customWidth="1"/>
    <col min="7944" max="7944" width="13.375" style="52" customWidth="1"/>
    <col min="7945" max="7945" width="1.375" style="52" customWidth="1"/>
    <col min="7946" max="7946" width="13.375" style="52" bestFit="1" customWidth="1"/>
    <col min="7947" max="7947" width="1.375" style="52" customWidth="1"/>
    <col min="7948" max="7948" width="15" style="52" customWidth="1"/>
    <col min="7949" max="7949" width="1.375" style="52" customWidth="1"/>
    <col min="7950" max="7950" width="14" style="52" customWidth="1"/>
    <col min="7951" max="7951" width="1.375" style="52" customWidth="1"/>
    <col min="7952" max="7952" width="13.375" style="52" customWidth="1"/>
    <col min="7953" max="7953" width="1.375" style="52" customWidth="1"/>
    <col min="7954" max="7954" width="14.375" style="52" customWidth="1"/>
    <col min="7955" max="8183" width="10.625" style="52"/>
    <col min="8184" max="8184" width="35.625" style="52" customWidth="1"/>
    <col min="8185" max="8185" width="8.375" style="52" customWidth="1"/>
    <col min="8186" max="8186" width="13.375" style="52" customWidth="1"/>
    <col min="8187" max="8187" width="1.375" style="52" customWidth="1"/>
    <col min="8188" max="8188" width="12.625" style="52" customWidth="1"/>
    <col min="8189" max="8189" width="1" style="52" customWidth="1"/>
    <col min="8190" max="8190" width="15" style="52" customWidth="1"/>
    <col min="8191" max="8191" width="1" style="52" customWidth="1"/>
    <col min="8192" max="8192" width="13.375" style="52" bestFit="1" customWidth="1"/>
    <col min="8193" max="8193" width="1" style="52" customWidth="1"/>
    <col min="8194" max="8194" width="13.375" style="52" customWidth="1"/>
    <col min="8195" max="8195" width="1" style="52" customWidth="1"/>
    <col min="8196" max="8196" width="13" style="52" customWidth="1"/>
    <col min="8197" max="8197" width="1.375" style="52" customWidth="1"/>
    <col min="8198" max="8198" width="13.375" style="52" bestFit="1" customWidth="1"/>
    <col min="8199" max="8199" width="1.625" style="52" customWidth="1"/>
    <col min="8200" max="8200" width="13.375" style="52" customWidth="1"/>
    <col min="8201" max="8201" width="1.375" style="52" customWidth="1"/>
    <col min="8202" max="8202" width="13.375" style="52" bestFit="1" customWidth="1"/>
    <col min="8203" max="8203" width="1.375" style="52" customWidth="1"/>
    <col min="8204" max="8204" width="15" style="52" customWidth="1"/>
    <col min="8205" max="8205" width="1.375" style="52" customWidth="1"/>
    <col min="8206" max="8206" width="14" style="52" customWidth="1"/>
    <col min="8207" max="8207" width="1.375" style="52" customWidth="1"/>
    <col min="8208" max="8208" width="13.375" style="52" customWidth="1"/>
    <col min="8209" max="8209" width="1.375" style="52" customWidth="1"/>
    <col min="8210" max="8210" width="14.375" style="52" customWidth="1"/>
    <col min="8211" max="8439" width="10.625" style="52"/>
    <col min="8440" max="8440" width="35.625" style="52" customWidth="1"/>
    <col min="8441" max="8441" width="8.375" style="52" customWidth="1"/>
    <col min="8442" max="8442" width="13.375" style="52" customWidth="1"/>
    <col min="8443" max="8443" width="1.375" style="52" customWidth="1"/>
    <col min="8444" max="8444" width="12.625" style="52" customWidth="1"/>
    <col min="8445" max="8445" width="1" style="52" customWidth="1"/>
    <col min="8446" max="8446" width="15" style="52" customWidth="1"/>
    <col min="8447" max="8447" width="1" style="52" customWidth="1"/>
    <col min="8448" max="8448" width="13.375" style="52" bestFit="1" customWidth="1"/>
    <col min="8449" max="8449" width="1" style="52" customWidth="1"/>
    <col min="8450" max="8450" width="13.375" style="52" customWidth="1"/>
    <col min="8451" max="8451" width="1" style="52" customWidth="1"/>
    <col min="8452" max="8452" width="13" style="52" customWidth="1"/>
    <col min="8453" max="8453" width="1.375" style="52" customWidth="1"/>
    <col min="8454" max="8454" width="13.375" style="52" bestFit="1" customWidth="1"/>
    <col min="8455" max="8455" width="1.625" style="52" customWidth="1"/>
    <col min="8456" max="8456" width="13.375" style="52" customWidth="1"/>
    <col min="8457" max="8457" width="1.375" style="52" customWidth="1"/>
    <col min="8458" max="8458" width="13.375" style="52" bestFit="1" customWidth="1"/>
    <col min="8459" max="8459" width="1.375" style="52" customWidth="1"/>
    <col min="8460" max="8460" width="15" style="52" customWidth="1"/>
    <col min="8461" max="8461" width="1.375" style="52" customWidth="1"/>
    <col min="8462" max="8462" width="14" style="52" customWidth="1"/>
    <col min="8463" max="8463" width="1.375" style="52" customWidth="1"/>
    <col min="8464" max="8464" width="13.375" style="52" customWidth="1"/>
    <col min="8465" max="8465" width="1.375" style="52" customWidth="1"/>
    <col min="8466" max="8466" width="14.375" style="52" customWidth="1"/>
    <col min="8467" max="8695" width="10.625" style="52"/>
    <col min="8696" max="8696" width="35.625" style="52" customWidth="1"/>
    <col min="8697" max="8697" width="8.375" style="52" customWidth="1"/>
    <col min="8698" max="8698" width="13.375" style="52" customWidth="1"/>
    <col min="8699" max="8699" width="1.375" style="52" customWidth="1"/>
    <col min="8700" max="8700" width="12.625" style="52" customWidth="1"/>
    <col min="8701" max="8701" width="1" style="52" customWidth="1"/>
    <col min="8702" max="8702" width="15" style="52" customWidth="1"/>
    <col min="8703" max="8703" width="1" style="52" customWidth="1"/>
    <col min="8704" max="8704" width="13.375" style="52" bestFit="1" customWidth="1"/>
    <col min="8705" max="8705" width="1" style="52" customWidth="1"/>
    <col min="8706" max="8706" width="13.375" style="52" customWidth="1"/>
    <col min="8707" max="8707" width="1" style="52" customWidth="1"/>
    <col min="8708" max="8708" width="13" style="52" customWidth="1"/>
    <col min="8709" max="8709" width="1.375" style="52" customWidth="1"/>
    <col min="8710" max="8710" width="13.375" style="52" bestFit="1" customWidth="1"/>
    <col min="8711" max="8711" width="1.625" style="52" customWidth="1"/>
    <col min="8712" max="8712" width="13.375" style="52" customWidth="1"/>
    <col min="8713" max="8713" width="1.375" style="52" customWidth="1"/>
    <col min="8714" max="8714" width="13.375" style="52" bestFit="1" customWidth="1"/>
    <col min="8715" max="8715" width="1.375" style="52" customWidth="1"/>
    <col min="8716" max="8716" width="15" style="52" customWidth="1"/>
    <col min="8717" max="8717" width="1.375" style="52" customWidth="1"/>
    <col min="8718" max="8718" width="14" style="52" customWidth="1"/>
    <col min="8719" max="8719" width="1.375" style="52" customWidth="1"/>
    <col min="8720" max="8720" width="13.375" style="52" customWidth="1"/>
    <col min="8721" max="8721" width="1.375" style="52" customWidth="1"/>
    <col min="8722" max="8722" width="14.375" style="52" customWidth="1"/>
    <col min="8723" max="8951" width="10.625" style="52"/>
    <col min="8952" max="8952" width="35.625" style="52" customWidth="1"/>
    <col min="8953" max="8953" width="8.375" style="52" customWidth="1"/>
    <col min="8954" max="8954" width="13.375" style="52" customWidth="1"/>
    <col min="8955" max="8955" width="1.375" style="52" customWidth="1"/>
    <col min="8956" max="8956" width="12.625" style="52" customWidth="1"/>
    <col min="8957" max="8957" width="1" style="52" customWidth="1"/>
    <col min="8958" max="8958" width="15" style="52" customWidth="1"/>
    <col min="8959" max="8959" width="1" style="52" customWidth="1"/>
    <col min="8960" max="8960" width="13.375" style="52" bestFit="1" customWidth="1"/>
    <col min="8961" max="8961" width="1" style="52" customWidth="1"/>
    <col min="8962" max="8962" width="13.375" style="52" customWidth="1"/>
    <col min="8963" max="8963" width="1" style="52" customWidth="1"/>
    <col min="8964" max="8964" width="13" style="52" customWidth="1"/>
    <col min="8965" max="8965" width="1.375" style="52" customWidth="1"/>
    <col min="8966" max="8966" width="13.375" style="52" bestFit="1" customWidth="1"/>
    <col min="8967" max="8967" width="1.625" style="52" customWidth="1"/>
    <col min="8968" max="8968" width="13.375" style="52" customWidth="1"/>
    <col min="8969" max="8969" width="1.375" style="52" customWidth="1"/>
    <col min="8970" max="8970" width="13.375" style="52" bestFit="1" customWidth="1"/>
    <col min="8971" max="8971" width="1.375" style="52" customWidth="1"/>
    <col min="8972" max="8972" width="15" style="52" customWidth="1"/>
    <col min="8973" max="8973" width="1.375" style="52" customWidth="1"/>
    <col min="8974" max="8974" width="14" style="52" customWidth="1"/>
    <col min="8975" max="8975" width="1.375" style="52" customWidth="1"/>
    <col min="8976" max="8976" width="13.375" style="52" customWidth="1"/>
    <col min="8977" max="8977" width="1.375" style="52" customWidth="1"/>
    <col min="8978" max="8978" width="14.375" style="52" customWidth="1"/>
    <col min="8979" max="9207" width="10.625" style="52"/>
    <col min="9208" max="9208" width="35.625" style="52" customWidth="1"/>
    <col min="9209" max="9209" width="8.375" style="52" customWidth="1"/>
    <col min="9210" max="9210" width="13.375" style="52" customWidth="1"/>
    <col min="9211" max="9211" width="1.375" style="52" customWidth="1"/>
    <col min="9212" max="9212" width="12.625" style="52" customWidth="1"/>
    <col min="9213" max="9213" width="1" style="52" customWidth="1"/>
    <col min="9214" max="9214" width="15" style="52" customWidth="1"/>
    <col min="9215" max="9215" width="1" style="52" customWidth="1"/>
    <col min="9216" max="9216" width="13.375" style="52" bestFit="1" customWidth="1"/>
    <col min="9217" max="9217" width="1" style="52" customWidth="1"/>
    <col min="9218" max="9218" width="13.375" style="52" customWidth="1"/>
    <col min="9219" max="9219" width="1" style="52" customWidth="1"/>
    <col min="9220" max="9220" width="13" style="52" customWidth="1"/>
    <col min="9221" max="9221" width="1.375" style="52" customWidth="1"/>
    <col min="9222" max="9222" width="13.375" style="52" bestFit="1" customWidth="1"/>
    <col min="9223" max="9223" width="1.625" style="52" customWidth="1"/>
    <col min="9224" max="9224" width="13.375" style="52" customWidth="1"/>
    <col min="9225" max="9225" width="1.375" style="52" customWidth="1"/>
    <col min="9226" max="9226" width="13.375" style="52" bestFit="1" customWidth="1"/>
    <col min="9227" max="9227" width="1.375" style="52" customWidth="1"/>
    <col min="9228" max="9228" width="15" style="52" customWidth="1"/>
    <col min="9229" max="9229" width="1.375" style="52" customWidth="1"/>
    <col min="9230" max="9230" width="14" style="52" customWidth="1"/>
    <col min="9231" max="9231" width="1.375" style="52" customWidth="1"/>
    <col min="9232" max="9232" width="13.375" style="52" customWidth="1"/>
    <col min="9233" max="9233" width="1.375" style="52" customWidth="1"/>
    <col min="9234" max="9234" width="14.375" style="52" customWidth="1"/>
    <col min="9235" max="9463" width="10.625" style="52"/>
    <col min="9464" max="9464" width="35.625" style="52" customWidth="1"/>
    <col min="9465" max="9465" width="8.375" style="52" customWidth="1"/>
    <col min="9466" max="9466" width="13.375" style="52" customWidth="1"/>
    <col min="9467" max="9467" width="1.375" style="52" customWidth="1"/>
    <col min="9468" max="9468" width="12.625" style="52" customWidth="1"/>
    <col min="9469" max="9469" width="1" style="52" customWidth="1"/>
    <col min="9470" max="9470" width="15" style="52" customWidth="1"/>
    <col min="9471" max="9471" width="1" style="52" customWidth="1"/>
    <col min="9472" max="9472" width="13.375" style="52" bestFit="1" customWidth="1"/>
    <col min="9473" max="9473" width="1" style="52" customWidth="1"/>
    <col min="9474" max="9474" width="13.375" style="52" customWidth="1"/>
    <col min="9475" max="9475" width="1" style="52" customWidth="1"/>
    <col min="9476" max="9476" width="13" style="52" customWidth="1"/>
    <col min="9477" max="9477" width="1.375" style="52" customWidth="1"/>
    <col min="9478" max="9478" width="13.375" style="52" bestFit="1" customWidth="1"/>
    <col min="9479" max="9479" width="1.625" style="52" customWidth="1"/>
    <col min="9480" max="9480" width="13.375" style="52" customWidth="1"/>
    <col min="9481" max="9481" width="1.375" style="52" customWidth="1"/>
    <col min="9482" max="9482" width="13.375" style="52" bestFit="1" customWidth="1"/>
    <col min="9483" max="9483" width="1.375" style="52" customWidth="1"/>
    <col min="9484" max="9484" width="15" style="52" customWidth="1"/>
    <col min="9485" max="9485" width="1.375" style="52" customWidth="1"/>
    <col min="9486" max="9486" width="14" style="52" customWidth="1"/>
    <col min="9487" max="9487" width="1.375" style="52" customWidth="1"/>
    <col min="9488" max="9488" width="13.375" style="52" customWidth="1"/>
    <col min="9489" max="9489" width="1.375" style="52" customWidth="1"/>
    <col min="9490" max="9490" width="14.375" style="52" customWidth="1"/>
    <col min="9491" max="9719" width="10.625" style="52"/>
    <col min="9720" max="9720" width="35.625" style="52" customWidth="1"/>
    <col min="9721" max="9721" width="8.375" style="52" customWidth="1"/>
    <col min="9722" max="9722" width="13.375" style="52" customWidth="1"/>
    <col min="9723" max="9723" width="1.375" style="52" customWidth="1"/>
    <col min="9724" max="9724" width="12.625" style="52" customWidth="1"/>
    <col min="9725" max="9725" width="1" style="52" customWidth="1"/>
    <col min="9726" max="9726" width="15" style="52" customWidth="1"/>
    <col min="9727" max="9727" width="1" style="52" customWidth="1"/>
    <col min="9728" max="9728" width="13.375" style="52" bestFit="1" customWidth="1"/>
    <col min="9729" max="9729" width="1" style="52" customWidth="1"/>
    <col min="9730" max="9730" width="13.375" style="52" customWidth="1"/>
    <col min="9731" max="9731" width="1" style="52" customWidth="1"/>
    <col min="9732" max="9732" width="13" style="52" customWidth="1"/>
    <col min="9733" max="9733" width="1.375" style="52" customWidth="1"/>
    <col min="9734" max="9734" width="13.375" style="52" bestFit="1" customWidth="1"/>
    <col min="9735" max="9735" width="1.625" style="52" customWidth="1"/>
    <col min="9736" max="9736" width="13.375" style="52" customWidth="1"/>
    <col min="9737" max="9737" width="1.375" style="52" customWidth="1"/>
    <col min="9738" max="9738" width="13.375" style="52" bestFit="1" customWidth="1"/>
    <col min="9739" max="9739" width="1.375" style="52" customWidth="1"/>
    <col min="9740" max="9740" width="15" style="52" customWidth="1"/>
    <col min="9741" max="9741" width="1.375" style="52" customWidth="1"/>
    <col min="9742" max="9742" width="14" style="52" customWidth="1"/>
    <col min="9743" max="9743" width="1.375" style="52" customWidth="1"/>
    <col min="9744" max="9744" width="13.375" style="52" customWidth="1"/>
    <col min="9745" max="9745" width="1.375" style="52" customWidth="1"/>
    <col min="9746" max="9746" width="14.375" style="52" customWidth="1"/>
    <col min="9747" max="9975" width="10.625" style="52"/>
    <col min="9976" max="9976" width="35.625" style="52" customWidth="1"/>
    <col min="9977" max="9977" width="8.375" style="52" customWidth="1"/>
    <col min="9978" max="9978" width="13.375" style="52" customWidth="1"/>
    <col min="9979" max="9979" width="1.375" style="52" customWidth="1"/>
    <col min="9980" max="9980" width="12.625" style="52" customWidth="1"/>
    <col min="9981" max="9981" width="1" style="52" customWidth="1"/>
    <col min="9982" max="9982" width="15" style="52" customWidth="1"/>
    <col min="9983" max="9983" width="1" style="52" customWidth="1"/>
    <col min="9984" max="9984" width="13.375" style="52" bestFit="1" customWidth="1"/>
    <col min="9985" max="9985" width="1" style="52" customWidth="1"/>
    <col min="9986" max="9986" width="13.375" style="52" customWidth="1"/>
    <col min="9987" max="9987" width="1" style="52" customWidth="1"/>
    <col min="9988" max="9988" width="13" style="52" customWidth="1"/>
    <col min="9989" max="9989" width="1.375" style="52" customWidth="1"/>
    <col min="9990" max="9990" width="13.375" style="52" bestFit="1" customWidth="1"/>
    <col min="9991" max="9991" width="1.625" style="52" customWidth="1"/>
    <col min="9992" max="9992" width="13.375" style="52" customWidth="1"/>
    <col min="9993" max="9993" width="1.375" style="52" customWidth="1"/>
    <col min="9994" max="9994" width="13.375" style="52" bestFit="1" customWidth="1"/>
    <col min="9995" max="9995" width="1.375" style="52" customWidth="1"/>
    <col min="9996" max="9996" width="15" style="52" customWidth="1"/>
    <col min="9997" max="9997" width="1.375" style="52" customWidth="1"/>
    <col min="9998" max="9998" width="14" style="52" customWidth="1"/>
    <col min="9999" max="9999" width="1.375" style="52" customWidth="1"/>
    <col min="10000" max="10000" width="13.375" style="52" customWidth="1"/>
    <col min="10001" max="10001" width="1.375" style="52" customWidth="1"/>
    <col min="10002" max="10002" width="14.375" style="52" customWidth="1"/>
    <col min="10003" max="10231" width="10.625" style="52"/>
    <col min="10232" max="10232" width="35.625" style="52" customWidth="1"/>
    <col min="10233" max="10233" width="8.375" style="52" customWidth="1"/>
    <col min="10234" max="10234" width="13.375" style="52" customWidth="1"/>
    <col min="10235" max="10235" width="1.375" style="52" customWidth="1"/>
    <col min="10236" max="10236" width="12.625" style="52" customWidth="1"/>
    <col min="10237" max="10237" width="1" style="52" customWidth="1"/>
    <col min="10238" max="10238" width="15" style="52" customWidth="1"/>
    <col min="10239" max="10239" width="1" style="52" customWidth="1"/>
    <col min="10240" max="10240" width="13.375" style="52" bestFit="1" customWidth="1"/>
    <col min="10241" max="10241" width="1" style="52" customWidth="1"/>
    <col min="10242" max="10242" width="13.375" style="52" customWidth="1"/>
    <col min="10243" max="10243" width="1" style="52" customWidth="1"/>
    <col min="10244" max="10244" width="13" style="52" customWidth="1"/>
    <col min="10245" max="10245" width="1.375" style="52" customWidth="1"/>
    <col min="10246" max="10246" width="13.375" style="52" bestFit="1" customWidth="1"/>
    <col min="10247" max="10247" width="1.625" style="52" customWidth="1"/>
    <col min="10248" max="10248" width="13.375" style="52" customWidth="1"/>
    <col min="10249" max="10249" width="1.375" style="52" customWidth="1"/>
    <col min="10250" max="10250" width="13.375" style="52" bestFit="1" customWidth="1"/>
    <col min="10251" max="10251" width="1.375" style="52" customWidth="1"/>
    <col min="10252" max="10252" width="15" style="52" customWidth="1"/>
    <col min="10253" max="10253" width="1.375" style="52" customWidth="1"/>
    <col min="10254" max="10254" width="14" style="52" customWidth="1"/>
    <col min="10255" max="10255" width="1.375" style="52" customWidth="1"/>
    <col min="10256" max="10256" width="13.375" style="52" customWidth="1"/>
    <col min="10257" max="10257" width="1.375" style="52" customWidth="1"/>
    <col min="10258" max="10258" width="14.375" style="52" customWidth="1"/>
    <col min="10259" max="10487" width="10.625" style="52"/>
    <col min="10488" max="10488" width="35.625" style="52" customWidth="1"/>
    <col min="10489" max="10489" width="8.375" style="52" customWidth="1"/>
    <col min="10490" max="10490" width="13.375" style="52" customWidth="1"/>
    <col min="10491" max="10491" width="1.375" style="52" customWidth="1"/>
    <col min="10492" max="10492" width="12.625" style="52" customWidth="1"/>
    <col min="10493" max="10493" width="1" style="52" customWidth="1"/>
    <col min="10494" max="10494" width="15" style="52" customWidth="1"/>
    <col min="10495" max="10495" width="1" style="52" customWidth="1"/>
    <col min="10496" max="10496" width="13.375" style="52" bestFit="1" customWidth="1"/>
    <col min="10497" max="10497" width="1" style="52" customWidth="1"/>
    <col min="10498" max="10498" width="13.375" style="52" customWidth="1"/>
    <col min="10499" max="10499" width="1" style="52" customWidth="1"/>
    <col min="10500" max="10500" width="13" style="52" customWidth="1"/>
    <col min="10501" max="10501" width="1.375" style="52" customWidth="1"/>
    <col min="10502" max="10502" width="13.375" style="52" bestFit="1" customWidth="1"/>
    <col min="10503" max="10503" width="1.625" style="52" customWidth="1"/>
    <col min="10504" max="10504" width="13.375" style="52" customWidth="1"/>
    <col min="10505" max="10505" width="1.375" style="52" customWidth="1"/>
    <col min="10506" max="10506" width="13.375" style="52" bestFit="1" customWidth="1"/>
    <col min="10507" max="10507" width="1.375" style="52" customWidth="1"/>
    <col min="10508" max="10508" width="15" style="52" customWidth="1"/>
    <col min="10509" max="10509" width="1.375" style="52" customWidth="1"/>
    <col min="10510" max="10510" width="14" style="52" customWidth="1"/>
    <col min="10511" max="10511" width="1.375" style="52" customWidth="1"/>
    <col min="10512" max="10512" width="13.375" style="52" customWidth="1"/>
    <col min="10513" max="10513" width="1.375" style="52" customWidth="1"/>
    <col min="10514" max="10514" width="14.375" style="52" customWidth="1"/>
    <col min="10515" max="10743" width="10.625" style="52"/>
    <col min="10744" max="10744" width="35.625" style="52" customWidth="1"/>
    <col min="10745" max="10745" width="8.375" style="52" customWidth="1"/>
    <col min="10746" max="10746" width="13.375" style="52" customWidth="1"/>
    <col min="10747" max="10747" width="1.375" style="52" customWidth="1"/>
    <col min="10748" max="10748" width="12.625" style="52" customWidth="1"/>
    <col min="10749" max="10749" width="1" style="52" customWidth="1"/>
    <col min="10750" max="10750" width="15" style="52" customWidth="1"/>
    <col min="10751" max="10751" width="1" style="52" customWidth="1"/>
    <col min="10752" max="10752" width="13.375" style="52" bestFit="1" customWidth="1"/>
    <col min="10753" max="10753" width="1" style="52" customWidth="1"/>
    <col min="10754" max="10754" width="13.375" style="52" customWidth="1"/>
    <col min="10755" max="10755" width="1" style="52" customWidth="1"/>
    <col min="10756" max="10756" width="13" style="52" customWidth="1"/>
    <col min="10757" max="10757" width="1.375" style="52" customWidth="1"/>
    <col min="10758" max="10758" width="13.375" style="52" bestFit="1" customWidth="1"/>
    <col min="10759" max="10759" width="1.625" style="52" customWidth="1"/>
    <col min="10760" max="10760" width="13.375" style="52" customWidth="1"/>
    <col min="10761" max="10761" width="1.375" style="52" customWidth="1"/>
    <col min="10762" max="10762" width="13.375" style="52" bestFit="1" customWidth="1"/>
    <col min="10763" max="10763" width="1.375" style="52" customWidth="1"/>
    <col min="10764" max="10764" width="15" style="52" customWidth="1"/>
    <col min="10765" max="10765" width="1.375" style="52" customWidth="1"/>
    <col min="10766" max="10766" width="14" style="52" customWidth="1"/>
    <col min="10767" max="10767" width="1.375" style="52" customWidth="1"/>
    <col min="10768" max="10768" width="13.375" style="52" customWidth="1"/>
    <col min="10769" max="10769" width="1.375" style="52" customWidth="1"/>
    <col min="10770" max="10770" width="14.375" style="52" customWidth="1"/>
    <col min="10771" max="10999" width="10.625" style="52"/>
    <col min="11000" max="11000" width="35.625" style="52" customWidth="1"/>
    <col min="11001" max="11001" width="8.375" style="52" customWidth="1"/>
    <col min="11002" max="11002" width="13.375" style="52" customWidth="1"/>
    <col min="11003" max="11003" width="1.375" style="52" customWidth="1"/>
    <col min="11004" max="11004" width="12.625" style="52" customWidth="1"/>
    <col min="11005" max="11005" width="1" style="52" customWidth="1"/>
    <col min="11006" max="11006" width="15" style="52" customWidth="1"/>
    <col min="11007" max="11007" width="1" style="52" customWidth="1"/>
    <col min="11008" max="11008" width="13.375" style="52" bestFit="1" customWidth="1"/>
    <col min="11009" max="11009" width="1" style="52" customWidth="1"/>
    <col min="11010" max="11010" width="13.375" style="52" customWidth="1"/>
    <col min="11011" max="11011" width="1" style="52" customWidth="1"/>
    <col min="11012" max="11012" width="13" style="52" customWidth="1"/>
    <col min="11013" max="11013" width="1.375" style="52" customWidth="1"/>
    <col min="11014" max="11014" width="13.375" style="52" bestFit="1" customWidth="1"/>
    <col min="11015" max="11015" width="1.625" style="52" customWidth="1"/>
    <col min="11016" max="11016" width="13.375" style="52" customWidth="1"/>
    <col min="11017" max="11017" width="1.375" style="52" customWidth="1"/>
    <col min="11018" max="11018" width="13.375" style="52" bestFit="1" customWidth="1"/>
    <col min="11019" max="11019" width="1.375" style="52" customWidth="1"/>
    <col min="11020" max="11020" width="15" style="52" customWidth="1"/>
    <col min="11021" max="11021" width="1.375" style="52" customWidth="1"/>
    <col min="11022" max="11022" width="14" style="52" customWidth="1"/>
    <col min="11023" max="11023" width="1.375" style="52" customWidth="1"/>
    <col min="11024" max="11024" width="13.375" style="52" customWidth="1"/>
    <col min="11025" max="11025" width="1.375" style="52" customWidth="1"/>
    <col min="11026" max="11026" width="14.375" style="52" customWidth="1"/>
    <col min="11027" max="11255" width="10.625" style="52"/>
    <col min="11256" max="11256" width="35.625" style="52" customWidth="1"/>
    <col min="11257" max="11257" width="8.375" style="52" customWidth="1"/>
    <col min="11258" max="11258" width="13.375" style="52" customWidth="1"/>
    <col min="11259" max="11259" width="1.375" style="52" customWidth="1"/>
    <col min="11260" max="11260" width="12.625" style="52" customWidth="1"/>
    <col min="11261" max="11261" width="1" style="52" customWidth="1"/>
    <col min="11262" max="11262" width="15" style="52" customWidth="1"/>
    <col min="11263" max="11263" width="1" style="52" customWidth="1"/>
    <col min="11264" max="11264" width="13.375" style="52" bestFit="1" customWidth="1"/>
    <col min="11265" max="11265" width="1" style="52" customWidth="1"/>
    <col min="11266" max="11266" width="13.375" style="52" customWidth="1"/>
    <col min="11267" max="11267" width="1" style="52" customWidth="1"/>
    <col min="11268" max="11268" width="13" style="52" customWidth="1"/>
    <col min="11269" max="11269" width="1.375" style="52" customWidth="1"/>
    <col min="11270" max="11270" width="13.375" style="52" bestFit="1" customWidth="1"/>
    <col min="11271" max="11271" width="1.625" style="52" customWidth="1"/>
    <col min="11272" max="11272" width="13.375" style="52" customWidth="1"/>
    <col min="11273" max="11273" width="1.375" style="52" customWidth="1"/>
    <col min="11274" max="11274" width="13.375" style="52" bestFit="1" customWidth="1"/>
    <col min="11275" max="11275" width="1.375" style="52" customWidth="1"/>
    <col min="11276" max="11276" width="15" style="52" customWidth="1"/>
    <col min="11277" max="11277" width="1.375" style="52" customWidth="1"/>
    <col min="11278" max="11278" width="14" style="52" customWidth="1"/>
    <col min="11279" max="11279" width="1.375" style="52" customWidth="1"/>
    <col min="11280" max="11280" width="13.375" style="52" customWidth="1"/>
    <col min="11281" max="11281" width="1.375" style="52" customWidth="1"/>
    <col min="11282" max="11282" width="14.375" style="52" customWidth="1"/>
    <col min="11283" max="11511" width="10.625" style="52"/>
    <col min="11512" max="11512" width="35.625" style="52" customWidth="1"/>
    <col min="11513" max="11513" width="8.375" style="52" customWidth="1"/>
    <col min="11514" max="11514" width="13.375" style="52" customWidth="1"/>
    <col min="11515" max="11515" width="1.375" style="52" customWidth="1"/>
    <col min="11516" max="11516" width="12.625" style="52" customWidth="1"/>
    <col min="11517" max="11517" width="1" style="52" customWidth="1"/>
    <col min="11518" max="11518" width="15" style="52" customWidth="1"/>
    <col min="11519" max="11519" width="1" style="52" customWidth="1"/>
    <col min="11520" max="11520" width="13.375" style="52" bestFit="1" customWidth="1"/>
    <col min="11521" max="11521" width="1" style="52" customWidth="1"/>
    <col min="11522" max="11522" width="13.375" style="52" customWidth="1"/>
    <col min="11523" max="11523" width="1" style="52" customWidth="1"/>
    <col min="11524" max="11524" width="13" style="52" customWidth="1"/>
    <col min="11525" max="11525" width="1.375" style="52" customWidth="1"/>
    <col min="11526" max="11526" width="13.375" style="52" bestFit="1" customWidth="1"/>
    <col min="11527" max="11527" width="1.625" style="52" customWidth="1"/>
    <col min="11528" max="11528" width="13.375" style="52" customWidth="1"/>
    <col min="11529" max="11529" width="1.375" style="52" customWidth="1"/>
    <col min="11530" max="11530" width="13.375" style="52" bestFit="1" customWidth="1"/>
    <col min="11531" max="11531" width="1.375" style="52" customWidth="1"/>
    <col min="11532" max="11532" width="15" style="52" customWidth="1"/>
    <col min="11533" max="11533" width="1.375" style="52" customWidth="1"/>
    <col min="11534" max="11534" width="14" style="52" customWidth="1"/>
    <col min="11535" max="11535" width="1.375" style="52" customWidth="1"/>
    <col min="11536" max="11536" width="13.375" style="52" customWidth="1"/>
    <col min="11537" max="11537" width="1.375" style="52" customWidth="1"/>
    <col min="11538" max="11538" width="14.375" style="52" customWidth="1"/>
    <col min="11539" max="11767" width="10.625" style="52"/>
    <col min="11768" max="11768" width="35.625" style="52" customWidth="1"/>
    <col min="11769" max="11769" width="8.375" style="52" customWidth="1"/>
    <col min="11770" max="11770" width="13.375" style="52" customWidth="1"/>
    <col min="11771" max="11771" width="1.375" style="52" customWidth="1"/>
    <col min="11772" max="11772" width="12.625" style="52" customWidth="1"/>
    <col min="11773" max="11773" width="1" style="52" customWidth="1"/>
    <col min="11774" max="11774" width="15" style="52" customWidth="1"/>
    <col min="11775" max="11775" width="1" style="52" customWidth="1"/>
    <col min="11776" max="11776" width="13.375" style="52" bestFit="1" customWidth="1"/>
    <col min="11777" max="11777" width="1" style="52" customWidth="1"/>
    <col min="11778" max="11778" width="13.375" style="52" customWidth="1"/>
    <col min="11779" max="11779" width="1" style="52" customWidth="1"/>
    <col min="11780" max="11780" width="13" style="52" customWidth="1"/>
    <col min="11781" max="11781" width="1.375" style="52" customWidth="1"/>
    <col min="11782" max="11782" width="13.375" style="52" bestFit="1" customWidth="1"/>
    <col min="11783" max="11783" width="1.625" style="52" customWidth="1"/>
    <col min="11784" max="11784" width="13.375" style="52" customWidth="1"/>
    <col min="11785" max="11785" width="1.375" style="52" customWidth="1"/>
    <col min="11786" max="11786" width="13.375" style="52" bestFit="1" customWidth="1"/>
    <col min="11787" max="11787" width="1.375" style="52" customWidth="1"/>
    <col min="11788" max="11788" width="15" style="52" customWidth="1"/>
    <col min="11789" max="11789" width="1.375" style="52" customWidth="1"/>
    <col min="11790" max="11790" width="14" style="52" customWidth="1"/>
    <col min="11791" max="11791" width="1.375" style="52" customWidth="1"/>
    <col min="11792" max="11792" width="13.375" style="52" customWidth="1"/>
    <col min="11793" max="11793" width="1.375" style="52" customWidth="1"/>
    <col min="11794" max="11794" width="14.375" style="52" customWidth="1"/>
    <col min="11795" max="12023" width="10.625" style="52"/>
    <col min="12024" max="12024" width="35.625" style="52" customWidth="1"/>
    <col min="12025" max="12025" width="8.375" style="52" customWidth="1"/>
    <col min="12026" max="12026" width="13.375" style="52" customWidth="1"/>
    <col min="12027" max="12027" width="1.375" style="52" customWidth="1"/>
    <col min="12028" max="12028" width="12.625" style="52" customWidth="1"/>
    <col min="12029" max="12029" width="1" style="52" customWidth="1"/>
    <col min="12030" max="12030" width="15" style="52" customWidth="1"/>
    <col min="12031" max="12031" width="1" style="52" customWidth="1"/>
    <col min="12032" max="12032" width="13.375" style="52" bestFit="1" customWidth="1"/>
    <col min="12033" max="12033" width="1" style="52" customWidth="1"/>
    <col min="12034" max="12034" width="13.375" style="52" customWidth="1"/>
    <col min="12035" max="12035" width="1" style="52" customWidth="1"/>
    <col min="12036" max="12036" width="13" style="52" customWidth="1"/>
    <col min="12037" max="12037" width="1.375" style="52" customWidth="1"/>
    <col min="12038" max="12038" width="13.375" style="52" bestFit="1" customWidth="1"/>
    <col min="12039" max="12039" width="1.625" style="52" customWidth="1"/>
    <col min="12040" max="12040" width="13.375" style="52" customWidth="1"/>
    <col min="12041" max="12041" width="1.375" style="52" customWidth="1"/>
    <col min="12042" max="12042" width="13.375" style="52" bestFit="1" customWidth="1"/>
    <col min="12043" max="12043" width="1.375" style="52" customWidth="1"/>
    <col min="12044" max="12044" width="15" style="52" customWidth="1"/>
    <col min="12045" max="12045" width="1.375" style="52" customWidth="1"/>
    <col min="12046" max="12046" width="14" style="52" customWidth="1"/>
    <col min="12047" max="12047" width="1.375" style="52" customWidth="1"/>
    <col min="12048" max="12048" width="13.375" style="52" customWidth="1"/>
    <col min="12049" max="12049" width="1.375" style="52" customWidth="1"/>
    <col min="12050" max="12050" width="14.375" style="52" customWidth="1"/>
    <col min="12051" max="12279" width="10.625" style="52"/>
    <col min="12280" max="12280" width="35.625" style="52" customWidth="1"/>
    <col min="12281" max="12281" width="8.375" style="52" customWidth="1"/>
    <col min="12282" max="12282" width="13.375" style="52" customWidth="1"/>
    <col min="12283" max="12283" width="1.375" style="52" customWidth="1"/>
    <col min="12284" max="12284" width="12.625" style="52" customWidth="1"/>
    <col min="12285" max="12285" width="1" style="52" customWidth="1"/>
    <col min="12286" max="12286" width="15" style="52" customWidth="1"/>
    <col min="12287" max="12287" width="1" style="52" customWidth="1"/>
    <col min="12288" max="12288" width="13.375" style="52" bestFit="1" customWidth="1"/>
    <col min="12289" max="12289" width="1" style="52" customWidth="1"/>
    <col min="12290" max="12290" width="13.375" style="52" customWidth="1"/>
    <col min="12291" max="12291" width="1" style="52" customWidth="1"/>
    <col min="12292" max="12292" width="13" style="52" customWidth="1"/>
    <col min="12293" max="12293" width="1.375" style="52" customWidth="1"/>
    <col min="12294" max="12294" width="13.375" style="52" bestFit="1" customWidth="1"/>
    <col min="12295" max="12295" width="1.625" style="52" customWidth="1"/>
    <col min="12296" max="12296" width="13.375" style="52" customWidth="1"/>
    <col min="12297" max="12297" width="1.375" style="52" customWidth="1"/>
    <col min="12298" max="12298" width="13.375" style="52" bestFit="1" customWidth="1"/>
    <col min="12299" max="12299" width="1.375" style="52" customWidth="1"/>
    <col min="12300" max="12300" width="15" style="52" customWidth="1"/>
    <col min="12301" max="12301" width="1.375" style="52" customWidth="1"/>
    <col min="12302" max="12302" width="14" style="52" customWidth="1"/>
    <col min="12303" max="12303" width="1.375" style="52" customWidth="1"/>
    <col min="12304" max="12304" width="13.375" style="52" customWidth="1"/>
    <col min="12305" max="12305" width="1.375" style="52" customWidth="1"/>
    <col min="12306" max="12306" width="14.375" style="52" customWidth="1"/>
    <col min="12307" max="12535" width="10.625" style="52"/>
    <col min="12536" max="12536" width="35.625" style="52" customWidth="1"/>
    <col min="12537" max="12537" width="8.375" style="52" customWidth="1"/>
    <col min="12538" max="12538" width="13.375" style="52" customWidth="1"/>
    <col min="12539" max="12539" width="1.375" style="52" customWidth="1"/>
    <col min="12540" max="12540" width="12.625" style="52" customWidth="1"/>
    <col min="12541" max="12541" width="1" style="52" customWidth="1"/>
    <col min="12542" max="12542" width="15" style="52" customWidth="1"/>
    <col min="12543" max="12543" width="1" style="52" customWidth="1"/>
    <col min="12544" max="12544" width="13.375" style="52" bestFit="1" customWidth="1"/>
    <col min="12545" max="12545" width="1" style="52" customWidth="1"/>
    <col min="12546" max="12546" width="13.375" style="52" customWidth="1"/>
    <col min="12547" max="12547" width="1" style="52" customWidth="1"/>
    <col min="12548" max="12548" width="13" style="52" customWidth="1"/>
    <col min="12549" max="12549" width="1.375" style="52" customWidth="1"/>
    <col min="12550" max="12550" width="13.375" style="52" bestFit="1" customWidth="1"/>
    <col min="12551" max="12551" width="1.625" style="52" customWidth="1"/>
    <col min="12552" max="12552" width="13.375" style="52" customWidth="1"/>
    <col min="12553" max="12553" width="1.375" style="52" customWidth="1"/>
    <col min="12554" max="12554" width="13.375" style="52" bestFit="1" customWidth="1"/>
    <col min="12555" max="12555" width="1.375" style="52" customWidth="1"/>
    <col min="12556" max="12556" width="15" style="52" customWidth="1"/>
    <col min="12557" max="12557" width="1.375" style="52" customWidth="1"/>
    <col min="12558" max="12558" width="14" style="52" customWidth="1"/>
    <col min="12559" max="12559" width="1.375" style="52" customWidth="1"/>
    <col min="12560" max="12560" width="13.375" style="52" customWidth="1"/>
    <col min="12561" max="12561" width="1.375" style="52" customWidth="1"/>
    <col min="12562" max="12562" width="14.375" style="52" customWidth="1"/>
    <col min="12563" max="12791" width="10.625" style="52"/>
    <col min="12792" max="12792" width="35.625" style="52" customWidth="1"/>
    <col min="12793" max="12793" width="8.375" style="52" customWidth="1"/>
    <col min="12794" max="12794" width="13.375" style="52" customWidth="1"/>
    <col min="12795" max="12795" width="1.375" style="52" customWidth="1"/>
    <col min="12796" max="12796" width="12.625" style="52" customWidth="1"/>
    <col min="12797" max="12797" width="1" style="52" customWidth="1"/>
    <col min="12798" max="12798" width="15" style="52" customWidth="1"/>
    <col min="12799" max="12799" width="1" style="52" customWidth="1"/>
    <col min="12800" max="12800" width="13.375" style="52" bestFit="1" customWidth="1"/>
    <col min="12801" max="12801" width="1" style="52" customWidth="1"/>
    <col min="12802" max="12802" width="13.375" style="52" customWidth="1"/>
    <col min="12803" max="12803" width="1" style="52" customWidth="1"/>
    <col min="12804" max="12804" width="13" style="52" customWidth="1"/>
    <col min="12805" max="12805" width="1.375" style="52" customWidth="1"/>
    <col min="12806" max="12806" width="13.375" style="52" bestFit="1" customWidth="1"/>
    <col min="12807" max="12807" width="1.625" style="52" customWidth="1"/>
    <col min="12808" max="12808" width="13.375" style="52" customWidth="1"/>
    <col min="12809" max="12809" width="1.375" style="52" customWidth="1"/>
    <col min="12810" max="12810" width="13.375" style="52" bestFit="1" customWidth="1"/>
    <col min="12811" max="12811" width="1.375" style="52" customWidth="1"/>
    <col min="12812" max="12812" width="15" style="52" customWidth="1"/>
    <col min="12813" max="12813" width="1.375" style="52" customWidth="1"/>
    <col min="12814" max="12814" width="14" style="52" customWidth="1"/>
    <col min="12815" max="12815" width="1.375" style="52" customWidth="1"/>
    <col min="12816" max="12816" width="13.375" style="52" customWidth="1"/>
    <col min="12817" max="12817" width="1.375" style="52" customWidth="1"/>
    <col min="12818" max="12818" width="14.375" style="52" customWidth="1"/>
    <col min="12819" max="13047" width="10.625" style="52"/>
    <col min="13048" max="13048" width="35.625" style="52" customWidth="1"/>
    <col min="13049" max="13049" width="8.375" style="52" customWidth="1"/>
    <col min="13050" max="13050" width="13.375" style="52" customWidth="1"/>
    <col min="13051" max="13051" width="1.375" style="52" customWidth="1"/>
    <col min="13052" max="13052" width="12.625" style="52" customWidth="1"/>
    <col min="13053" max="13053" width="1" style="52" customWidth="1"/>
    <col min="13054" max="13054" width="15" style="52" customWidth="1"/>
    <col min="13055" max="13055" width="1" style="52" customWidth="1"/>
    <col min="13056" max="13056" width="13.375" style="52" bestFit="1" customWidth="1"/>
    <col min="13057" max="13057" width="1" style="52" customWidth="1"/>
    <col min="13058" max="13058" width="13.375" style="52" customWidth="1"/>
    <col min="13059" max="13059" width="1" style="52" customWidth="1"/>
    <col min="13060" max="13060" width="13" style="52" customWidth="1"/>
    <col min="13061" max="13061" width="1.375" style="52" customWidth="1"/>
    <col min="13062" max="13062" width="13.375" style="52" bestFit="1" customWidth="1"/>
    <col min="13063" max="13063" width="1.625" style="52" customWidth="1"/>
    <col min="13064" max="13064" width="13.375" style="52" customWidth="1"/>
    <col min="13065" max="13065" width="1.375" style="52" customWidth="1"/>
    <col min="13066" max="13066" width="13.375" style="52" bestFit="1" customWidth="1"/>
    <col min="13067" max="13067" width="1.375" style="52" customWidth="1"/>
    <col min="13068" max="13068" width="15" style="52" customWidth="1"/>
    <col min="13069" max="13069" width="1.375" style="52" customWidth="1"/>
    <col min="13070" max="13070" width="14" style="52" customWidth="1"/>
    <col min="13071" max="13071" width="1.375" style="52" customWidth="1"/>
    <col min="13072" max="13072" width="13.375" style="52" customWidth="1"/>
    <col min="13073" max="13073" width="1.375" style="52" customWidth="1"/>
    <col min="13074" max="13074" width="14.375" style="52" customWidth="1"/>
    <col min="13075" max="13303" width="10.625" style="52"/>
    <col min="13304" max="13304" width="35.625" style="52" customWidth="1"/>
    <col min="13305" max="13305" width="8.375" style="52" customWidth="1"/>
    <col min="13306" max="13306" width="13.375" style="52" customWidth="1"/>
    <col min="13307" max="13307" width="1.375" style="52" customWidth="1"/>
    <col min="13308" max="13308" width="12.625" style="52" customWidth="1"/>
    <col min="13309" max="13309" width="1" style="52" customWidth="1"/>
    <col min="13310" max="13310" width="15" style="52" customWidth="1"/>
    <col min="13311" max="13311" width="1" style="52" customWidth="1"/>
    <col min="13312" max="13312" width="13.375" style="52" bestFit="1" customWidth="1"/>
    <col min="13313" max="13313" width="1" style="52" customWidth="1"/>
    <col min="13314" max="13314" width="13.375" style="52" customWidth="1"/>
    <col min="13315" max="13315" width="1" style="52" customWidth="1"/>
    <col min="13316" max="13316" width="13" style="52" customWidth="1"/>
    <col min="13317" max="13317" width="1.375" style="52" customWidth="1"/>
    <col min="13318" max="13318" width="13.375" style="52" bestFit="1" customWidth="1"/>
    <col min="13319" max="13319" width="1.625" style="52" customWidth="1"/>
    <col min="13320" max="13320" width="13.375" style="52" customWidth="1"/>
    <col min="13321" max="13321" width="1.375" style="52" customWidth="1"/>
    <col min="13322" max="13322" width="13.375" style="52" bestFit="1" customWidth="1"/>
    <col min="13323" max="13323" width="1.375" style="52" customWidth="1"/>
    <col min="13324" max="13324" width="15" style="52" customWidth="1"/>
    <col min="13325" max="13325" width="1.375" style="52" customWidth="1"/>
    <col min="13326" max="13326" width="14" style="52" customWidth="1"/>
    <col min="13327" max="13327" width="1.375" style="52" customWidth="1"/>
    <col min="13328" max="13328" width="13.375" style="52" customWidth="1"/>
    <col min="13329" max="13329" width="1.375" style="52" customWidth="1"/>
    <col min="13330" max="13330" width="14.375" style="52" customWidth="1"/>
    <col min="13331" max="13559" width="10.625" style="52"/>
    <col min="13560" max="13560" width="35.625" style="52" customWidth="1"/>
    <col min="13561" max="13561" width="8.375" style="52" customWidth="1"/>
    <col min="13562" max="13562" width="13.375" style="52" customWidth="1"/>
    <col min="13563" max="13563" width="1.375" style="52" customWidth="1"/>
    <col min="13564" max="13564" width="12.625" style="52" customWidth="1"/>
    <col min="13565" max="13565" width="1" style="52" customWidth="1"/>
    <col min="13566" max="13566" width="15" style="52" customWidth="1"/>
    <col min="13567" max="13567" width="1" style="52" customWidth="1"/>
    <col min="13568" max="13568" width="13.375" style="52" bestFit="1" customWidth="1"/>
    <col min="13569" max="13569" width="1" style="52" customWidth="1"/>
    <col min="13570" max="13570" width="13.375" style="52" customWidth="1"/>
    <col min="13571" max="13571" width="1" style="52" customWidth="1"/>
    <col min="13572" max="13572" width="13" style="52" customWidth="1"/>
    <col min="13573" max="13573" width="1.375" style="52" customWidth="1"/>
    <col min="13574" max="13574" width="13.375" style="52" bestFit="1" customWidth="1"/>
    <col min="13575" max="13575" width="1.625" style="52" customWidth="1"/>
    <col min="13576" max="13576" width="13.375" style="52" customWidth="1"/>
    <col min="13577" max="13577" width="1.375" style="52" customWidth="1"/>
    <col min="13578" max="13578" width="13.375" style="52" bestFit="1" customWidth="1"/>
    <col min="13579" max="13579" width="1.375" style="52" customWidth="1"/>
    <col min="13580" max="13580" width="15" style="52" customWidth="1"/>
    <col min="13581" max="13581" width="1.375" style="52" customWidth="1"/>
    <col min="13582" max="13582" width="14" style="52" customWidth="1"/>
    <col min="13583" max="13583" width="1.375" style="52" customWidth="1"/>
    <col min="13584" max="13584" width="13.375" style="52" customWidth="1"/>
    <col min="13585" max="13585" width="1.375" style="52" customWidth="1"/>
    <col min="13586" max="13586" width="14.375" style="52" customWidth="1"/>
    <col min="13587" max="13815" width="10.625" style="52"/>
    <col min="13816" max="13816" width="35.625" style="52" customWidth="1"/>
    <col min="13817" max="13817" width="8.375" style="52" customWidth="1"/>
    <col min="13818" max="13818" width="13.375" style="52" customWidth="1"/>
    <col min="13819" max="13819" width="1.375" style="52" customWidth="1"/>
    <col min="13820" max="13820" width="12.625" style="52" customWidth="1"/>
    <col min="13821" max="13821" width="1" style="52" customWidth="1"/>
    <col min="13822" max="13822" width="15" style="52" customWidth="1"/>
    <col min="13823" max="13823" width="1" style="52" customWidth="1"/>
    <col min="13824" max="13824" width="13.375" style="52" bestFit="1" customWidth="1"/>
    <col min="13825" max="13825" width="1" style="52" customWidth="1"/>
    <col min="13826" max="13826" width="13.375" style="52" customWidth="1"/>
    <col min="13827" max="13827" width="1" style="52" customWidth="1"/>
    <col min="13828" max="13828" width="13" style="52" customWidth="1"/>
    <col min="13829" max="13829" width="1.375" style="52" customWidth="1"/>
    <col min="13830" max="13830" width="13.375" style="52" bestFit="1" customWidth="1"/>
    <col min="13831" max="13831" width="1.625" style="52" customWidth="1"/>
    <col min="13832" max="13832" width="13.375" style="52" customWidth="1"/>
    <col min="13833" max="13833" width="1.375" style="52" customWidth="1"/>
    <col min="13834" max="13834" width="13.375" style="52" bestFit="1" customWidth="1"/>
    <col min="13835" max="13835" width="1.375" style="52" customWidth="1"/>
    <col min="13836" max="13836" width="15" style="52" customWidth="1"/>
    <col min="13837" max="13837" width="1.375" style="52" customWidth="1"/>
    <col min="13838" max="13838" width="14" style="52" customWidth="1"/>
    <col min="13839" max="13839" width="1.375" style="52" customWidth="1"/>
    <col min="13840" max="13840" width="13.375" style="52" customWidth="1"/>
    <col min="13841" max="13841" width="1.375" style="52" customWidth="1"/>
    <col min="13842" max="13842" width="14.375" style="52" customWidth="1"/>
    <col min="13843" max="14071" width="10.625" style="52"/>
    <col min="14072" max="14072" width="35.625" style="52" customWidth="1"/>
    <col min="14073" max="14073" width="8.375" style="52" customWidth="1"/>
    <col min="14074" max="14074" width="13.375" style="52" customWidth="1"/>
    <col min="14075" max="14075" width="1.375" style="52" customWidth="1"/>
    <col min="14076" max="14076" width="12.625" style="52" customWidth="1"/>
    <col min="14077" max="14077" width="1" style="52" customWidth="1"/>
    <col min="14078" max="14078" width="15" style="52" customWidth="1"/>
    <col min="14079" max="14079" width="1" style="52" customWidth="1"/>
    <col min="14080" max="14080" width="13.375" style="52" bestFit="1" customWidth="1"/>
    <col min="14081" max="14081" width="1" style="52" customWidth="1"/>
    <col min="14082" max="14082" width="13.375" style="52" customWidth="1"/>
    <col min="14083" max="14083" width="1" style="52" customWidth="1"/>
    <col min="14084" max="14084" width="13" style="52" customWidth="1"/>
    <col min="14085" max="14085" width="1.375" style="52" customWidth="1"/>
    <col min="14086" max="14086" width="13.375" style="52" bestFit="1" customWidth="1"/>
    <col min="14087" max="14087" width="1.625" style="52" customWidth="1"/>
    <col min="14088" max="14088" width="13.375" style="52" customWidth="1"/>
    <col min="14089" max="14089" width="1.375" style="52" customWidth="1"/>
    <col min="14090" max="14090" width="13.375" style="52" bestFit="1" customWidth="1"/>
    <col min="14091" max="14091" width="1.375" style="52" customWidth="1"/>
    <col min="14092" max="14092" width="15" style="52" customWidth="1"/>
    <col min="14093" max="14093" width="1.375" style="52" customWidth="1"/>
    <col min="14094" max="14094" width="14" style="52" customWidth="1"/>
    <col min="14095" max="14095" width="1.375" style="52" customWidth="1"/>
    <col min="14096" max="14096" width="13.375" style="52" customWidth="1"/>
    <col min="14097" max="14097" width="1.375" style="52" customWidth="1"/>
    <col min="14098" max="14098" width="14.375" style="52" customWidth="1"/>
    <col min="14099" max="14327" width="10.625" style="52"/>
    <col min="14328" max="14328" width="35.625" style="52" customWidth="1"/>
    <col min="14329" max="14329" width="8.375" style="52" customWidth="1"/>
    <col min="14330" max="14330" width="13.375" style="52" customWidth="1"/>
    <col min="14331" max="14331" width="1.375" style="52" customWidth="1"/>
    <col min="14332" max="14332" width="12.625" style="52" customWidth="1"/>
    <col min="14333" max="14333" width="1" style="52" customWidth="1"/>
    <col min="14334" max="14334" width="15" style="52" customWidth="1"/>
    <col min="14335" max="14335" width="1" style="52" customWidth="1"/>
    <col min="14336" max="14336" width="13.375" style="52" bestFit="1" customWidth="1"/>
    <col min="14337" max="14337" width="1" style="52" customWidth="1"/>
    <col min="14338" max="14338" width="13.375" style="52" customWidth="1"/>
    <col min="14339" max="14339" width="1" style="52" customWidth="1"/>
    <col min="14340" max="14340" width="13" style="52" customWidth="1"/>
    <col min="14341" max="14341" width="1.375" style="52" customWidth="1"/>
    <col min="14342" max="14342" width="13.375" style="52" bestFit="1" customWidth="1"/>
    <col min="14343" max="14343" width="1.625" style="52" customWidth="1"/>
    <col min="14344" max="14344" width="13.375" style="52" customWidth="1"/>
    <col min="14345" max="14345" width="1.375" style="52" customWidth="1"/>
    <col min="14346" max="14346" width="13.375" style="52" bestFit="1" customWidth="1"/>
    <col min="14347" max="14347" width="1.375" style="52" customWidth="1"/>
    <col min="14348" max="14348" width="15" style="52" customWidth="1"/>
    <col min="14349" max="14349" width="1.375" style="52" customWidth="1"/>
    <col min="14350" max="14350" width="14" style="52" customWidth="1"/>
    <col min="14351" max="14351" width="1.375" style="52" customWidth="1"/>
    <col min="14352" max="14352" width="13.375" style="52" customWidth="1"/>
    <col min="14353" max="14353" width="1.375" style="52" customWidth="1"/>
    <col min="14354" max="14354" width="14.375" style="52" customWidth="1"/>
    <col min="14355" max="14583" width="10.625" style="52"/>
    <col min="14584" max="14584" width="35.625" style="52" customWidth="1"/>
    <col min="14585" max="14585" width="8.375" style="52" customWidth="1"/>
    <col min="14586" max="14586" width="13.375" style="52" customWidth="1"/>
    <col min="14587" max="14587" width="1.375" style="52" customWidth="1"/>
    <col min="14588" max="14588" width="12.625" style="52" customWidth="1"/>
    <col min="14589" max="14589" width="1" style="52" customWidth="1"/>
    <col min="14590" max="14590" width="15" style="52" customWidth="1"/>
    <col min="14591" max="14591" width="1" style="52" customWidth="1"/>
    <col min="14592" max="14592" width="13.375" style="52" bestFit="1" customWidth="1"/>
    <col min="14593" max="14593" width="1" style="52" customWidth="1"/>
    <col min="14594" max="14594" width="13.375" style="52" customWidth="1"/>
    <col min="14595" max="14595" width="1" style="52" customWidth="1"/>
    <col min="14596" max="14596" width="13" style="52" customWidth="1"/>
    <col min="14597" max="14597" width="1.375" style="52" customWidth="1"/>
    <col min="14598" max="14598" width="13.375" style="52" bestFit="1" customWidth="1"/>
    <col min="14599" max="14599" width="1.625" style="52" customWidth="1"/>
    <col min="14600" max="14600" width="13.375" style="52" customWidth="1"/>
    <col min="14601" max="14601" width="1.375" style="52" customWidth="1"/>
    <col min="14602" max="14602" width="13.375" style="52" bestFit="1" customWidth="1"/>
    <col min="14603" max="14603" width="1.375" style="52" customWidth="1"/>
    <col min="14604" max="14604" width="15" style="52" customWidth="1"/>
    <col min="14605" max="14605" width="1.375" style="52" customWidth="1"/>
    <col min="14606" max="14606" width="14" style="52" customWidth="1"/>
    <col min="14607" max="14607" width="1.375" style="52" customWidth="1"/>
    <col min="14608" max="14608" width="13.375" style="52" customWidth="1"/>
    <col min="14609" max="14609" width="1.375" style="52" customWidth="1"/>
    <col min="14610" max="14610" width="14.375" style="52" customWidth="1"/>
    <col min="14611" max="14839" width="10.625" style="52"/>
    <col min="14840" max="14840" width="35.625" style="52" customWidth="1"/>
    <col min="14841" max="14841" width="8.375" style="52" customWidth="1"/>
    <col min="14842" max="14842" width="13.375" style="52" customWidth="1"/>
    <col min="14843" max="14843" width="1.375" style="52" customWidth="1"/>
    <col min="14844" max="14844" width="12.625" style="52" customWidth="1"/>
    <col min="14845" max="14845" width="1" style="52" customWidth="1"/>
    <col min="14846" max="14846" width="15" style="52" customWidth="1"/>
    <col min="14847" max="14847" width="1" style="52" customWidth="1"/>
    <col min="14848" max="14848" width="13.375" style="52" bestFit="1" customWidth="1"/>
    <col min="14849" max="14849" width="1" style="52" customWidth="1"/>
    <col min="14850" max="14850" width="13.375" style="52" customWidth="1"/>
    <col min="14851" max="14851" width="1" style="52" customWidth="1"/>
    <col min="14852" max="14852" width="13" style="52" customWidth="1"/>
    <col min="14853" max="14853" width="1.375" style="52" customWidth="1"/>
    <col min="14854" max="14854" width="13.375" style="52" bestFit="1" customWidth="1"/>
    <col min="14855" max="14855" width="1.625" style="52" customWidth="1"/>
    <col min="14856" max="14856" width="13.375" style="52" customWidth="1"/>
    <col min="14857" max="14857" width="1.375" style="52" customWidth="1"/>
    <col min="14858" max="14858" width="13.375" style="52" bestFit="1" customWidth="1"/>
    <col min="14859" max="14859" width="1.375" style="52" customWidth="1"/>
    <col min="14860" max="14860" width="15" style="52" customWidth="1"/>
    <col min="14861" max="14861" width="1.375" style="52" customWidth="1"/>
    <col min="14862" max="14862" width="14" style="52" customWidth="1"/>
    <col min="14863" max="14863" width="1.375" style="52" customWidth="1"/>
    <col min="14864" max="14864" width="13.375" style="52" customWidth="1"/>
    <col min="14865" max="14865" width="1.375" style="52" customWidth="1"/>
    <col min="14866" max="14866" width="14.375" style="52" customWidth="1"/>
    <col min="14867" max="15095" width="10.625" style="52"/>
    <col min="15096" max="15096" width="35.625" style="52" customWidth="1"/>
    <col min="15097" max="15097" width="8.375" style="52" customWidth="1"/>
    <col min="15098" max="15098" width="13.375" style="52" customWidth="1"/>
    <col min="15099" max="15099" width="1.375" style="52" customWidth="1"/>
    <col min="15100" max="15100" width="12.625" style="52" customWidth="1"/>
    <col min="15101" max="15101" width="1" style="52" customWidth="1"/>
    <col min="15102" max="15102" width="15" style="52" customWidth="1"/>
    <col min="15103" max="15103" width="1" style="52" customWidth="1"/>
    <col min="15104" max="15104" width="13.375" style="52" bestFit="1" customWidth="1"/>
    <col min="15105" max="15105" width="1" style="52" customWidth="1"/>
    <col min="15106" max="15106" width="13.375" style="52" customWidth="1"/>
    <col min="15107" max="15107" width="1" style="52" customWidth="1"/>
    <col min="15108" max="15108" width="13" style="52" customWidth="1"/>
    <col min="15109" max="15109" width="1.375" style="52" customWidth="1"/>
    <col min="15110" max="15110" width="13.375" style="52" bestFit="1" customWidth="1"/>
    <col min="15111" max="15111" width="1.625" style="52" customWidth="1"/>
    <col min="15112" max="15112" width="13.375" style="52" customWidth="1"/>
    <col min="15113" max="15113" width="1.375" style="52" customWidth="1"/>
    <col min="15114" max="15114" width="13.375" style="52" bestFit="1" customWidth="1"/>
    <col min="15115" max="15115" width="1.375" style="52" customWidth="1"/>
    <col min="15116" max="15116" width="15" style="52" customWidth="1"/>
    <col min="15117" max="15117" width="1.375" style="52" customWidth="1"/>
    <col min="15118" max="15118" width="14" style="52" customWidth="1"/>
    <col min="15119" max="15119" width="1.375" style="52" customWidth="1"/>
    <col min="15120" max="15120" width="13.375" style="52" customWidth="1"/>
    <col min="15121" max="15121" width="1.375" style="52" customWidth="1"/>
    <col min="15122" max="15122" width="14.375" style="52" customWidth="1"/>
    <col min="15123" max="15351" width="10.625" style="52"/>
    <col min="15352" max="15352" width="35.625" style="52" customWidth="1"/>
    <col min="15353" max="15353" width="8.375" style="52" customWidth="1"/>
    <col min="15354" max="15354" width="13.375" style="52" customWidth="1"/>
    <col min="15355" max="15355" width="1.375" style="52" customWidth="1"/>
    <col min="15356" max="15356" width="12.625" style="52" customWidth="1"/>
    <col min="15357" max="15357" width="1" style="52" customWidth="1"/>
    <col min="15358" max="15358" width="15" style="52" customWidth="1"/>
    <col min="15359" max="15359" width="1" style="52" customWidth="1"/>
    <col min="15360" max="15360" width="13.375" style="52" bestFit="1" customWidth="1"/>
    <col min="15361" max="15361" width="1" style="52" customWidth="1"/>
    <col min="15362" max="15362" width="13.375" style="52" customWidth="1"/>
    <col min="15363" max="15363" width="1" style="52" customWidth="1"/>
    <col min="15364" max="15364" width="13" style="52" customWidth="1"/>
    <col min="15365" max="15365" width="1.375" style="52" customWidth="1"/>
    <col min="15366" max="15366" width="13.375" style="52" bestFit="1" customWidth="1"/>
    <col min="15367" max="15367" width="1.625" style="52" customWidth="1"/>
    <col min="15368" max="15368" width="13.375" style="52" customWidth="1"/>
    <col min="15369" max="15369" width="1.375" style="52" customWidth="1"/>
    <col min="15370" max="15370" width="13.375" style="52" bestFit="1" customWidth="1"/>
    <col min="15371" max="15371" width="1.375" style="52" customWidth="1"/>
    <col min="15372" max="15372" width="15" style="52" customWidth="1"/>
    <col min="15373" max="15373" width="1.375" style="52" customWidth="1"/>
    <col min="15374" max="15374" width="14" style="52" customWidth="1"/>
    <col min="15375" max="15375" width="1.375" style="52" customWidth="1"/>
    <col min="15376" max="15376" width="13.375" style="52" customWidth="1"/>
    <col min="15377" max="15377" width="1.375" style="52" customWidth="1"/>
    <col min="15378" max="15378" width="14.375" style="52" customWidth="1"/>
    <col min="15379" max="15607" width="10.625" style="52"/>
    <col min="15608" max="15608" width="35.625" style="52" customWidth="1"/>
    <col min="15609" max="15609" width="8.375" style="52" customWidth="1"/>
    <col min="15610" max="15610" width="13.375" style="52" customWidth="1"/>
    <col min="15611" max="15611" width="1.375" style="52" customWidth="1"/>
    <col min="15612" max="15612" width="12.625" style="52" customWidth="1"/>
    <col min="15613" max="15613" width="1" style="52" customWidth="1"/>
    <col min="15614" max="15614" width="15" style="52" customWidth="1"/>
    <col min="15615" max="15615" width="1" style="52" customWidth="1"/>
    <col min="15616" max="15616" width="13.375" style="52" bestFit="1" customWidth="1"/>
    <col min="15617" max="15617" width="1" style="52" customWidth="1"/>
    <col min="15618" max="15618" width="13.375" style="52" customWidth="1"/>
    <col min="15619" max="15619" width="1" style="52" customWidth="1"/>
    <col min="15620" max="15620" width="13" style="52" customWidth="1"/>
    <col min="15621" max="15621" width="1.375" style="52" customWidth="1"/>
    <col min="15622" max="15622" width="13.375" style="52" bestFit="1" customWidth="1"/>
    <col min="15623" max="15623" width="1.625" style="52" customWidth="1"/>
    <col min="15624" max="15624" width="13.375" style="52" customWidth="1"/>
    <col min="15625" max="15625" width="1.375" style="52" customWidth="1"/>
    <col min="15626" max="15626" width="13.375" style="52" bestFit="1" customWidth="1"/>
    <col min="15627" max="15627" width="1.375" style="52" customWidth="1"/>
    <col min="15628" max="15628" width="15" style="52" customWidth="1"/>
    <col min="15629" max="15629" width="1.375" style="52" customWidth="1"/>
    <col min="15630" max="15630" width="14" style="52" customWidth="1"/>
    <col min="15631" max="15631" width="1.375" style="52" customWidth="1"/>
    <col min="15632" max="15632" width="13.375" style="52" customWidth="1"/>
    <col min="15633" max="15633" width="1.375" style="52" customWidth="1"/>
    <col min="15634" max="15634" width="14.375" style="52" customWidth="1"/>
    <col min="15635" max="15863" width="10.625" style="52"/>
    <col min="15864" max="15864" width="35.625" style="52" customWidth="1"/>
    <col min="15865" max="15865" width="8.375" style="52" customWidth="1"/>
    <col min="15866" max="15866" width="13.375" style="52" customWidth="1"/>
    <col min="15867" max="15867" width="1.375" style="52" customWidth="1"/>
    <col min="15868" max="15868" width="12.625" style="52" customWidth="1"/>
    <col min="15869" max="15869" width="1" style="52" customWidth="1"/>
    <col min="15870" max="15870" width="15" style="52" customWidth="1"/>
    <col min="15871" max="15871" width="1" style="52" customWidth="1"/>
    <col min="15872" max="15872" width="13.375" style="52" bestFit="1" customWidth="1"/>
    <col min="15873" max="15873" width="1" style="52" customWidth="1"/>
    <col min="15874" max="15874" width="13.375" style="52" customWidth="1"/>
    <col min="15875" max="15875" width="1" style="52" customWidth="1"/>
    <col min="15876" max="15876" width="13" style="52" customWidth="1"/>
    <col min="15877" max="15877" width="1.375" style="52" customWidth="1"/>
    <col min="15878" max="15878" width="13.375" style="52" bestFit="1" customWidth="1"/>
    <col min="15879" max="15879" width="1.625" style="52" customWidth="1"/>
    <col min="15880" max="15880" width="13.375" style="52" customWidth="1"/>
    <col min="15881" max="15881" width="1.375" style="52" customWidth="1"/>
    <col min="15882" max="15882" width="13.375" style="52" bestFit="1" customWidth="1"/>
    <col min="15883" max="15883" width="1.375" style="52" customWidth="1"/>
    <col min="15884" max="15884" width="15" style="52" customWidth="1"/>
    <col min="15885" max="15885" width="1.375" style="52" customWidth="1"/>
    <col min="15886" max="15886" width="14" style="52" customWidth="1"/>
    <col min="15887" max="15887" width="1.375" style="52" customWidth="1"/>
    <col min="15888" max="15888" width="13.375" style="52" customWidth="1"/>
    <col min="15889" max="15889" width="1.375" style="52" customWidth="1"/>
    <col min="15890" max="15890" width="14.375" style="52" customWidth="1"/>
    <col min="15891" max="16119" width="10.625" style="52"/>
    <col min="16120" max="16120" width="35.625" style="52" customWidth="1"/>
    <col min="16121" max="16121" width="8.375" style="52" customWidth="1"/>
    <col min="16122" max="16122" width="13.375" style="52" customWidth="1"/>
    <col min="16123" max="16123" width="1.375" style="52" customWidth="1"/>
    <col min="16124" max="16124" width="12.625" style="52" customWidth="1"/>
    <col min="16125" max="16125" width="1" style="52" customWidth="1"/>
    <col min="16126" max="16126" width="15" style="52" customWidth="1"/>
    <col min="16127" max="16127" width="1" style="52" customWidth="1"/>
    <col min="16128" max="16128" width="13.375" style="52" bestFit="1" customWidth="1"/>
    <col min="16129" max="16129" width="1" style="52" customWidth="1"/>
    <col min="16130" max="16130" width="13.375" style="52" customWidth="1"/>
    <col min="16131" max="16131" width="1" style="52" customWidth="1"/>
    <col min="16132" max="16132" width="13" style="52" customWidth="1"/>
    <col min="16133" max="16133" width="1.375" style="52" customWidth="1"/>
    <col min="16134" max="16134" width="13.375" style="52" bestFit="1" customWidth="1"/>
    <col min="16135" max="16135" width="1.625" style="52" customWidth="1"/>
    <col min="16136" max="16136" width="13.375" style="52" customWidth="1"/>
    <col min="16137" max="16137" width="1.375" style="52" customWidth="1"/>
    <col min="16138" max="16138" width="13.375" style="52" bestFit="1" customWidth="1"/>
    <col min="16139" max="16139" width="1.375" style="52" customWidth="1"/>
    <col min="16140" max="16140" width="15" style="52" customWidth="1"/>
    <col min="16141" max="16141" width="1.375" style="52" customWidth="1"/>
    <col min="16142" max="16142" width="14" style="52" customWidth="1"/>
    <col min="16143" max="16143" width="1.375" style="52" customWidth="1"/>
    <col min="16144" max="16144" width="13.375" style="52" customWidth="1"/>
    <col min="16145" max="16145" width="1.375" style="52" customWidth="1"/>
    <col min="16146" max="16146" width="14.375" style="52" customWidth="1"/>
    <col min="16147" max="16384" width="10.625" style="52"/>
  </cols>
  <sheetData>
    <row r="1" spans="1:30" s="49" customFormat="1" ht="22.5" customHeight="1" x14ac:dyDescent="0.2">
      <c r="A1" s="2" t="s">
        <v>135</v>
      </c>
      <c r="B1" s="3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  <c r="O1" s="46"/>
      <c r="P1" s="48"/>
      <c r="Q1" s="48"/>
      <c r="R1" s="48"/>
      <c r="S1" s="48"/>
      <c r="T1" s="48"/>
      <c r="U1" s="48"/>
      <c r="V1" s="48"/>
      <c r="W1" s="48"/>
      <c r="X1" s="48"/>
      <c r="Y1" s="46"/>
      <c r="Z1" s="48"/>
      <c r="AA1" s="48"/>
      <c r="AB1" s="48"/>
      <c r="AC1" s="48"/>
      <c r="AD1" s="48"/>
    </row>
    <row r="2" spans="1:30" s="49" customFormat="1" ht="22.5" customHeight="1" x14ac:dyDescent="0.2">
      <c r="A2" s="2" t="s">
        <v>71</v>
      </c>
      <c r="B2" s="3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6"/>
      <c r="P2" s="48"/>
      <c r="Q2" s="48"/>
      <c r="R2" s="48"/>
      <c r="S2" s="48"/>
      <c r="T2" s="48"/>
      <c r="U2" s="48"/>
      <c r="V2" s="48"/>
      <c r="W2" s="48"/>
      <c r="X2" s="48"/>
      <c r="Y2" s="46"/>
      <c r="Z2" s="48"/>
      <c r="AA2" s="48"/>
      <c r="AB2" s="48"/>
      <c r="AC2" s="48"/>
      <c r="AD2" s="48"/>
    </row>
    <row r="3" spans="1:30" s="49" customFormat="1" ht="22.5" customHeight="1" x14ac:dyDescent="0.2">
      <c r="A3" s="50"/>
      <c r="B3" s="51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46"/>
      <c r="P3" s="48"/>
      <c r="Q3" s="48"/>
      <c r="R3" s="48"/>
      <c r="S3" s="48"/>
      <c r="T3" s="48"/>
      <c r="U3" s="48"/>
      <c r="V3" s="48"/>
      <c r="W3" s="48"/>
      <c r="X3" s="48"/>
      <c r="Y3" s="46"/>
      <c r="Z3" s="48"/>
      <c r="AA3" s="48"/>
      <c r="AB3" s="48"/>
      <c r="AC3" s="48"/>
      <c r="AD3" s="48"/>
    </row>
    <row r="4" spans="1:30" ht="22.5" customHeight="1" x14ac:dyDescent="0.2">
      <c r="C4" s="214" t="s">
        <v>72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</row>
    <row r="5" spans="1:30" ht="22.5" customHeight="1" x14ac:dyDescent="0.2">
      <c r="C5" s="54"/>
      <c r="D5" s="54"/>
      <c r="E5" s="55"/>
      <c r="F5" s="54"/>
      <c r="G5" s="55"/>
      <c r="H5" s="54"/>
      <c r="I5" s="55"/>
      <c r="J5" s="56"/>
      <c r="K5" s="56"/>
      <c r="L5" s="215" t="s">
        <v>43</v>
      </c>
      <c r="M5" s="215"/>
      <c r="N5" s="215"/>
      <c r="O5" s="56"/>
      <c r="P5" s="215" t="s">
        <v>46</v>
      </c>
      <c r="Q5" s="215"/>
      <c r="R5" s="215"/>
      <c r="S5" s="215"/>
      <c r="T5" s="215"/>
      <c r="U5" s="215"/>
      <c r="V5" s="215"/>
      <c r="W5" s="215"/>
      <c r="X5" s="215"/>
      <c r="Y5" s="54"/>
      <c r="Z5" s="54"/>
      <c r="AA5" s="54"/>
      <c r="AC5" s="54"/>
      <c r="AD5" s="54"/>
    </row>
    <row r="6" spans="1:30" ht="22.5" customHeight="1" x14ac:dyDescent="0.2">
      <c r="C6" s="54"/>
      <c r="D6" s="54"/>
      <c r="E6" s="55"/>
      <c r="F6" s="54"/>
      <c r="G6" s="55"/>
      <c r="H6" s="54"/>
      <c r="I6" s="55"/>
      <c r="J6" s="56"/>
      <c r="K6" s="56"/>
      <c r="L6" s="55"/>
      <c r="M6" s="55"/>
      <c r="N6" s="55"/>
      <c r="O6" s="56"/>
      <c r="P6" s="55" t="s">
        <v>142</v>
      </c>
      <c r="Q6" s="55"/>
      <c r="R6" s="55" t="s">
        <v>145</v>
      </c>
      <c r="S6" s="55"/>
      <c r="T6" s="55" t="s">
        <v>73</v>
      </c>
      <c r="U6" s="55"/>
      <c r="V6" s="55" t="s">
        <v>74</v>
      </c>
      <c r="W6" s="55"/>
      <c r="X6" s="55"/>
      <c r="Y6" s="54"/>
      <c r="Z6" s="54"/>
      <c r="AA6" s="54"/>
      <c r="AB6" s="55" t="s">
        <v>75</v>
      </c>
      <c r="AC6" s="54"/>
      <c r="AD6" s="54"/>
    </row>
    <row r="7" spans="1:30" s="57" customFormat="1" ht="22.5" customHeight="1" x14ac:dyDescent="0.2">
      <c r="B7" s="53"/>
      <c r="C7" s="55" t="s">
        <v>39</v>
      </c>
      <c r="D7" s="55"/>
      <c r="E7" s="55"/>
      <c r="F7" s="55"/>
      <c r="G7" s="55" t="s">
        <v>178</v>
      </c>
      <c r="H7" s="55"/>
      <c r="I7" s="55"/>
      <c r="J7" s="55"/>
      <c r="K7" s="55"/>
      <c r="L7" s="55"/>
      <c r="M7" s="55"/>
      <c r="N7" s="55" t="s">
        <v>85</v>
      </c>
      <c r="O7" s="55"/>
      <c r="P7" s="55" t="s">
        <v>143</v>
      </c>
      <c r="Q7" s="55"/>
      <c r="R7" s="55" t="s">
        <v>76</v>
      </c>
      <c r="S7" s="55"/>
      <c r="T7" s="55" t="s">
        <v>77</v>
      </c>
      <c r="U7" s="55"/>
      <c r="V7" s="55" t="s">
        <v>78</v>
      </c>
      <c r="W7" s="55"/>
      <c r="X7" s="55" t="s">
        <v>79</v>
      </c>
      <c r="Y7" s="55"/>
      <c r="Z7" s="55" t="s">
        <v>80</v>
      </c>
      <c r="AA7" s="55"/>
      <c r="AB7" s="55" t="s">
        <v>81</v>
      </c>
      <c r="AC7" s="55"/>
      <c r="AD7" s="55"/>
    </row>
    <row r="8" spans="1:30" s="57" customFormat="1" ht="22.5" customHeight="1" x14ac:dyDescent="0.2">
      <c r="B8" s="53"/>
      <c r="C8" s="55" t="s">
        <v>82</v>
      </c>
      <c r="D8" s="55"/>
      <c r="E8" s="55" t="s">
        <v>176</v>
      </c>
      <c r="F8" s="55"/>
      <c r="G8" s="57" t="s">
        <v>179</v>
      </c>
      <c r="H8" s="55"/>
      <c r="I8" s="55" t="s">
        <v>83</v>
      </c>
      <c r="J8" s="55"/>
      <c r="K8" s="55"/>
      <c r="L8" s="55" t="s">
        <v>84</v>
      </c>
      <c r="M8" s="55"/>
      <c r="N8" s="55" t="s">
        <v>95</v>
      </c>
      <c r="O8" s="55"/>
      <c r="P8" s="55" t="s">
        <v>144</v>
      </c>
      <c r="Q8" s="55"/>
      <c r="R8" s="55" t="s">
        <v>86</v>
      </c>
      <c r="S8" s="55"/>
      <c r="T8" s="55" t="s">
        <v>87</v>
      </c>
      <c r="U8" s="55"/>
      <c r="V8" s="55" t="s">
        <v>88</v>
      </c>
      <c r="W8" s="55"/>
      <c r="X8" s="55" t="s">
        <v>89</v>
      </c>
      <c r="Y8" s="55"/>
      <c r="Z8" s="55" t="s">
        <v>90</v>
      </c>
      <c r="AA8" s="55"/>
      <c r="AB8" s="55" t="s">
        <v>91</v>
      </c>
      <c r="AC8" s="55"/>
      <c r="AD8" s="55" t="s">
        <v>80</v>
      </c>
    </row>
    <row r="9" spans="1:30" s="57" customFormat="1" ht="22.5" customHeight="1" x14ac:dyDescent="0.2">
      <c r="B9" s="53" t="s">
        <v>5</v>
      </c>
      <c r="C9" s="55" t="s">
        <v>92</v>
      </c>
      <c r="D9" s="55"/>
      <c r="E9" s="55" t="s">
        <v>177</v>
      </c>
      <c r="F9" s="55"/>
      <c r="G9" s="55" t="s">
        <v>180</v>
      </c>
      <c r="H9" s="55"/>
      <c r="I9" s="55" t="s">
        <v>93</v>
      </c>
      <c r="J9" s="55"/>
      <c r="K9" s="55"/>
      <c r="L9" s="55" t="s">
        <v>94</v>
      </c>
      <c r="M9" s="55"/>
      <c r="N9" s="55" t="s">
        <v>131</v>
      </c>
      <c r="O9" s="55"/>
      <c r="P9" s="55" t="s">
        <v>96</v>
      </c>
      <c r="Q9" s="55"/>
      <c r="R9" s="55" t="s">
        <v>3</v>
      </c>
      <c r="S9" s="55"/>
      <c r="T9" s="55" t="s">
        <v>97</v>
      </c>
      <c r="U9" s="55"/>
      <c r="V9" s="55" t="s">
        <v>98</v>
      </c>
      <c r="W9" s="55"/>
      <c r="X9" s="55" t="s">
        <v>90</v>
      </c>
      <c r="Y9" s="55"/>
      <c r="Z9" s="55" t="s">
        <v>99</v>
      </c>
      <c r="AA9" s="55"/>
      <c r="AB9" s="55" t="s">
        <v>100</v>
      </c>
      <c r="AC9" s="55"/>
      <c r="AD9" s="55" t="s">
        <v>90</v>
      </c>
    </row>
    <row r="10" spans="1:30" ht="22.5" customHeight="1" x14ac:dyDescent="0.2">
      <c r="C10" s="216" t="s">
        <v>6</v>
      </c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</row>
    <row r="11" spans="1:30" ht="22.5" customHeight="1" x14ac:dyDescent="0.45">
      <c r="A11" s="58" t="s">
        <v>209</v>
      </c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</row>
    <row r="12" spans="1:30" ht="22.5" customHeight="1" x14ac:dyDescent="0.45">
      <c r="A12" s="58" t="s">
        <v>138</v>
      </c>
      <c r="C12" s="59">
        <v>681480</v>
      </c>
      <c r="D12" s="60"/>
      <c r="E12" s="59">
        <v>0</v>
      </c>
      <c r="F12" s="60"/>
      <c r="G12" s="59">
        <v>0</v>
      </c>
      <c r="H12" s="60"/>
      <c r="I12" s="59">
        <v>342170</v>
      </c>
      <c r="J12" s="59"/>
      <c r="K12" s="59"/>
      <c r="L12" s="59">
        <v>108696</v>
      </c>
      <c r="M12" s="60"/>
      <c r="N12" s="59">
        <v>-482680</v>
      </c>
      <c r="O12" s="60"/>
      <c r="P12" s="59">
        <v>-14163</v>
      </c>
      <c r="Q12" s="60"/>
      <c r="R12" s="59">
        <v>1260290</v>
      </c>
      <c r="S12" s="59"/>
      <c r="T12" s="59">
        <v>-7873</v>
      </c>
      <c r="U12" s="60"/>
      <c r="V12" s="59">
        <v>1712</v>
      </c>
      <c r="W12" s="60"/>
      <c r="X12" s="59">
        <f>SUM(P12:V12)</f>
        <v>1239966</v>
      </c>
      <c r="Y12" s="60"/>
      <c r="Z12" s="59">
        <f>SUM(C12:N12,X12)</f>
        <v>1889632</v>
      </c>
      <c r="AA12" s="60"/>
      <c r="AB12" s="59">
        <v>96160</v>
      </c>
      <c r="AC12" s="60"/>
      <c r="AD12" s="61">
        <f>SUM(Z12:AB12)</f>
        <v>1985792</v>
      </c>
    </row>
    <row r="13" spans="1:30" ht="22.5" customHeight="1" x14ac:dyDescent="0.2">
      <c r="A13" s="62"/>
      <c r="C13" s="59"/>
      <c r="D13" s="60"/>
      <c r="E13" s="59"/>
      <c r="F13" s="60"/>
      <c r="G13" s="59"/>
      <c r="H13" s="60"/>
      <c r="I13" s="59"/>
      <c r="J13" s="59"/>
      <c r="K13" s="59"/>
      <c r="L13" s="59"/>
      <c r="M13" s="60"/>
      <c r="N13" s="59"/>
      <c r="O13" s="60"/>
      <c r="P13" s="59"/>
      <c r="Q13" s="60"/>
      <c r="R13" s="59"/>
      <c r="S13" s="59"/>
      <c r="T13" s="59"/>
      <c r="U13" s="60"/>
      <c r="V13" s="59"/>
      <c r="W13" s="60"/>
      <c r="X13" s="59"/>
      <c r="Y13" s="60"/>
      <c r="Z13" s="59"/>
      <c r="AA13" s="60"/>
      <c r="AB13" s="59"/>
      <c r="AC13" s="60"/>
      <c r="AD13" s="59"/>
    </row>
    <row r="14" spans="1:30" ht="22.5" customHeight="1" x14ac:dyDescent="0.2">
      <c r="A14" s="62" t="s">
        <v>154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s="145" customFormat="1" ht="22.5" customHeight="1" x14ac:dyDescent="0.2">
      <c r="A15" s="63" t="s">
        <v>222</v>
      </c>
      <c r="B15" s="53"/>
      <c r="C15" s="64">
        <v>0</v>
      </c>
      <c r="D15" s="24"/>
      <c r="E15" s="64">
        <v>0</v>
      </c>
      <c r="F15" s="24"/>
      <c r="G15" s="64">
        <v>0</v>
      </c>
      <c r="H15" s="24"/>
      <c r="I15" s="64">
        <v>0</v>
      </c>
      <c r="J15" s="24"/>
      <c r="K15" s="24"/>
      <c r="L15" s="64">
        <v>0</v>
      </c>
      <c r="M15" s="65"/>
      <c r="N15" s="66">
        <v>18805</v>
      </c>
      <c r="O15" s="65"/>
      <c r="P15" s="64">
        <v>0</v>
      </c>
      <c r="Q15" s="65"/>
      <c r="R15" s="64">
        <v>0</v>
      </c>
      <c r="S15" s="24"/>
      <c r="T15" s="64">
        <v>0</v>
      </c>
      <c r="U15" s="24"/>
      <c r="V15" s="64">
        <v>0</v>
      </c>
      <c r="W15" s="65"/>
      <c r="X15" s="65">
        <f>SUM(P15:V15)</f>
        <v>0</v>
      </c>
      <c r="Y15" s="149"/>
      <c r="Z15" s="65">
        <f>SUM(C15:N15,X15)</f>
        <v>18805</v>
      </c>
      <c r="AA15" s="65"/>
      <c r="AB15" s="66">
        <f>'SI6'!F36</f>
        <v>-54447</v>
      </c>
      <c r="AC15" s="65"/>
      <c r="AD15" s="66">
        <f>Z15+AB15</f>
        <v>-35642</v>
      </c>
    </row>
    <row r="16" spans="1:30" s="145" customFormat="1" ht="22.5" customHeight="1" x14ac:dyDescent="0.2">
      <c r="A16" s="63" t="s">
        <v>153</v>
      </c>
      <c r="B16" s="53"/>
      <c r="C16" s="64">
        <v>0</v>
      </c>
      <c r="D16" s="24"/>
      <c r="E16" s="64">
        <v>0</v>
      </c>
      <c r="F16" s="24"/>
      <c r="G16" s="64">
        <v>0</v>
      </c>
      <c r="H16" s="24"/>
      <c r="I16" s="64">
        <v>0</v>
      </c>
      <c r="J16" s="24"/>
      <c r="K16" s="24"/>
      <c r="L16" s="64">
        <v>0</v>
      </c>
      <c r="M16" s="65"/>
      <c r="N16" s="64">
        <v>0</v>
      </c>
      <c r="O16" s="65"/>
      <c r="P16" s="64">
        <v>77</v>
      </c>
      <c r="Q16" s="65"/>
      <c r="R16" s="150">
        <v>0</v>
      </c>
      <c r="S16" s="24"/>
      <c r="T16" s="64">
        <v>0</v>
      </c>
      <c r="U16" s="24"/>
      <c r="V16" s="64">
        <v>0</v>
      </c>
      <c r="W16" s="65"/>
      <c r="X16" s="65">
        <f>SUM(P16:V16)</f>
        <v>77</v>
      </c>
      <c r="Y16" s="149"/>
      <c r="Z16" s="65">
        <f>SUM(C16:N16,X16)</f>
        <v>77</v>
      </c>
      <c r="AA16" s="65"/>
      <c r="AB16" s="66">
        <f>'SI6'!F41-'SCE7'!AB15</f>
        <v>-238</v>
      </c>
      <c r="AC16" s="65"/>
      <c r="AD16" s="66">
        <f>Z16+AB16</f>
        <v>-161</v>
      </c>
    </row>
    <row r="17" spans="1:30" s="145" customFormat="1" ht="22.5" customHeight="1" x14ac:dyDescent="0.2">
      <c r="A17" s="62" t="s">
        <v>152</v>
      </c>
      <c r="B17" s="53"/>
      <c r="C17" s="151">
        <f>SUM(C15:C16)</f>
        <v>0</v>
      </c>
      <c r="D17" s="60"/>
      <c r="E17" s="151">
        <f>SUM(E15:E16)</f>
        <v>0</v>
      </c>
      <c r="F17" s="60"/>
      <c r="G17" s="151">
        <f>SUM(G15:G16)</f>
        <v>0</v>
      </c>
      <c r="H17" s="60"/>
      <c r="I17" s="151">
        <f>SUM(I15:I16)</f>
        <v>0</v>
      </c>
      <c r="J17" s="59"/>
      <c r="K17" s="59"/>
      <c r="L17" s="151">
        <f>SUM(L15:L16)</f>
        <v>0</v>
      </c>
      <c r="M17" s="60"/>
      <c r="N17" s="151">
        <f>SUM(N15:N16)</f>
        <v>18805</v>
      </c>
      <c r="O17" s="60"/>
      <c r="P17" s="151">
        <f>SUM(P15:P16)</f>
        <v>77</v>
      </c>
      <c r="Q17" s="60"/>
      <c r="R17" s="151">
        <f>SUM(R15:R16)</f>
        <v>0</v>
      </c>
      <c r="S17" s="59"/>
      <c r="T17" s="151">
        <f>SUM(T15:T16)</f>
        <v>0</v>
      </c>
      <c r="U17" s="60"/>
      <c r="V17" s="151">
        <f>SUM(V15:V16)</f>
        <v>0</v>
      </c>
      <c r="W17" s="60"/>
      <c r="X17" s="151">
        <f>SUM(X15:X16)</f>
        <v>77</v>
      </c>
      <c r="Y17" s="60"/>
      <c r="Z17" s="151">
        <f>SUM(Z15:Z16)</f>
        <v>18882</v>
      </c>
      <c r="AA17" s="60"/>
      <c r="AB17" s="151">
        <f>SUM(AB15:AB16)</f>
        <v>-54685</v>
      </c>
      <c r="AC17" s="60"/>
      <c r="AD17" s="151">
        <f>SUM(AD15:AD16)</f>
        <v>-35803</v>
      </c>
    </row>
    <row r="18" spans="1:30" ht="22.5" customHeight="1" x14ac:dyDescent="0.2">
      <c r="A18" s="63"/>
      <c r="C18" s="67"/>
      <c r="D18" s="65"/>
      <c r="E18" s="67"/>
      <c r="F18" s="65"/>
      <c r="G18" s="67"/>
      <c r="H18" s="65"/>
      <c r="I18" s="67"/>
      <c r="J18" s="67"/>
      <c r="K18" s="67"/>
      <c r="L18" s="67"/>
      <c r="M18" s="65"/>
      <c r="N18" s="67"/>
      <c r="O18" s="65"/>
      <c r="P18" s="67"/>
      <c r="Q18" s="65"/>
      <c r="R18" s="67"/>
      <c r="S18" s="67"/>
      <c r="T18" s="67"/>
      <c r="U18" s="65"/>
      <c r="V18" s="67"/>
      <c r="W18" s="65"/>
      <c r="X18" s="67"/>
      <c r="Y18" s="65"/>
      <c r="Z18" s="65"/>
      <c r="AA18" s="65"/>
      <c r="AB18" s="65"/>
      <c r="AC18" s="65"/>
      <c r="AD18" s="65"/>
    </row>
    <row r="19" spans="1:30" s="145" customFormat="1" ht="22.5" customHeight="1" x14ac:dyDescent="0.2">
      <c r="A19" s="63" t="s">
        <v>101</v>
      </c>
      <c r="B19" s="53"/>
      <c r="C19" s="64">
        <v>0</v>
      </c>
      <c r="D19" s="24"/>
      <c r="E19" s="64">
        <v>0</v>
      </c>
      <c r="F19" s="24"/>
      <c r="G19" s="64">
        <v>0</v>
      </c>
      <c r="H19" s="24"/>
      <c r="I19" s="64">
        <v>0</v>
      </c>
      <c r="J19" s="24"/>
      <c r="K19" s="24"/>
      <c r="L19" s="64">
        <v>0</v>
      </c>
      <c r="M19" s="65"/>
      <c r="N19" s="67">
        <v>25402</v>
      </c>
      <c r="O19" s="65"/>
      <c r="P19" s="64">
        <v>0</v>
      </c>
      <c r="Q19" s="65"/>
      <c r="R19" s="67">
        <v>-25402</v>
      </c>
      <c r="S19" s="67"/>
      <c r="T19" s="64">
        <v>0</v>
      </c>
      <c r="U19" s="65"/>
      <c r="V19" s="64">
        <v>0</v>
      </c>
      <c r="W19" s="65"/>
      <c r="X19" s="65">
        <f>SUM(P19:V19)</f>
        <v>-25402</v>
      </c>
      <c r="Y19" s="60"/>
      <c r="Z19" s="59">
        <f>SUM(C19:N19,X19)</f>
        <v>0</v>
      </c>
      <c r="AA19" s="65"/>
      <c r="AB19" s="66">
        <v>0</v>
      </c>
      <c r="AC19" s="65"/>
      <c r="AD19" s="66">
        <v>0</v>
      </c>
    </row>
    <row r="20" spans="1:30" s="145" customFormat="1" ht="22.5" customHeight="1" thickBot="1" x14ac:dyDescent="0.25">
      <c r="A20" s="62" t="s">
        <v>200</v>
      </c>
      <c r="B20" s="53"/>
      <c r="C20" s="152">
        <f>SUM(C12,C17,C19)</f>
        <v>681480</v>
      </c>
      <c r="D20" s="59"/>
      <c r="E20" s="152">
        <f>SUM(E12,E17,E19)</f>
        <v>0</v>
      </c>
      <c r="F20" s="59"/>
      <c r="G20" s="152">
        <f>SUM(G12,G17,G19)</f>
        <v>0</v>
      </c>
      <c r="H20" s="59"/>
      <c r="I20" s="152">
        <f>SUM(I12,I17,I19)</f>
        <v>342170</v>
      </c>
      <c r="J20" s="59"/>
      <c r="K20" s="59"/>
      <c r="L20" s="152">
        <f>SUM(L12,L17,L19)</f>
        <v>108696</v>
      </c>
      <c r="M20" s="59"/>
      <c r="N20" s="152">
        <f>SUM(N12,N17,N19)</f>
        <v>-438473</v>
      </c>
      <c r="O20" s="59"/>
      <c r="P20" s="152">
        <f>SUM(P12,P17,P19)</f>
        <v>-14086</v>
      </c>
      <c r="Q20" s="59"/>
      <c r="R20" s="152">
        <f>SUM(R12,R17,R19)</f>
        <v>1234888</v>
      </c>
      <c r="S20" s="59"/>
      <c r="T20" s="152">
        <f>SUM(T12,T17,T19)</f>
        <v>-7873</v>
      </c>
      <c r="U20" s="59"/>
      <c r="V20" s="152">
        <f>SUM(V12,V17,V19)</f>
        <v>1712</v>
      </c>
      <c r="W20" s="59"/>
      <c r="X20" s="152">
        <f>SUM(X12,X17,X19)</f>
        <v>1214641</v>
      </c>
      <c r="Y20" s="59"/>
      <c r="Z20" s="152">
        <f>SUM(Z12,Z17,Z19)</f>
        <v>1908514</v>
      </c>
      <c r="AA20" s="59"/>
      <c r="AB20" s="152">
        <f>SUM(AB12,AB17,AB19)</f>
        <v>41475</v>
      </c>
      <c r="AC20" s="59"/>
      <c r="AD20" s="152">
        <f>SUM(AD12,AD17,AD19)</f>
        <v>1949989</v>
      </c>
    </row>
    <row r="21" spans="1:30" ht="22.5" customHeight="1" thickTop="1" x14ac:dyDescent="0.2">
      <c r="A21" s="63"/>
    </row>
    <row r="22" spans="1:30" ht="22.5" customHeight="1" x14ac:dyDescent="0.45">
      <c r="A22" s="58" t="s">
        <v>210</v>
      </c>
      <c r="C22" s="59"/>
      <c r="D22" s="59"/>
      <c r="E22" s="59"/>
      <c r="F22" s="59"/>
      <c r="G22" s="59"/>
      <c r="H22" s="59"/>
      <c r="I22" s="59"/>
      <c r="J22" s="59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</row>
    <row r="23" spans="1:30" s="145" customFormat="1" ht="22.5" customHeight="1" x14ac:dyDescent="0.45">
      <c r="A23" s="58" t="s">
        <v>172</v>
      </c>
      <c r="B23" s="53"/>
      <c r="C23" s="59">
        <v>681480</v>
      </c>
      <c r="D23" s="59"/>
      <c r="E23" s="59">
        <v>14200</v>
      </c>
      <c r="F23" s="59"/>
      <c r="G23" s="59">
        <v>17395</v>
      </c>
      <c r="H23" s="59"/>
      <c r="I23" s="59">
        <v>342170</v>
      </c>
      <c r="J23" s="59"/>
      <c r="K23" s="59"/>
      <c r="L23" s="59">
        <v>108696</v>
      </c>
      <c r="M23" s="60"/>
      <c r="N23" s="59">
        <v>-413287</v>
      </c>
      <c r="O23" s="60"/>
      <c r="P23" s="59">
        <v>-11053</v>
      </c>
      <c r="Q23" s="60"/>
      <c r="R23" s="59">
        <v>1597500</v>
      </c>
      <c r="S23" s="59"/>
      <c r="T23" s="59">
        <v>-7873</v>
      </c>
      <c r="U23" s="60"/>
      <c r="V23" s="59">
        <v>1619</v>
      </c>
      <c r="W23" s="60"/>
      <c r="X23" s="59">
        <f>SUM(P23:V23)</f>
        <v>1580193</v>
      </c>
      <c r="Y23" s="60"/>
      <c r="Z23" s="59">
        <f>SUM(C23:N23,X23)</f>
        <v>2330847</v>
      </c>
      <c r="AA23" s="60"/>
      <c r="AB23" s="59">
        <v>-25879</v>
      </c>
      <c r="AC23" s="60"/>
      <c r="AD23" s="61">
        <f>SUM(Z23:AB23)</f>
        <v>2304968</v>
      </c>
    </row>
    <row r="24" spans="1:30" s="145" customFormat="1" ht="22.5" customHeight="1" x14ac:dyDescent="0.45">
      <c r="A24" s="58"/>
      <c r="B24" s="53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60"/>
      <c r="N24" s="59"/>
      <c r="O24" s="60"/>
      <c r="P24" s="59"/>
      <c r="Q24" s="60"/>
      <c r="R24" s="59"/>
      <c r="S24" s="59"/>
      <c r="T24" s="59"/>
      <c r="U24" s="60"/>
      <c r="V24" s="59"/>
      <c r="W24" s="60"/>
      <c r="X24" s="59"/>
      <c r="Y24" s="60"/>
      <c r="Z24" s="59"/>
      <c r="AA24" s="60"/>
      <c r="AB24" s="59"/>
      <c r="AC24" s="60"/>
      <c r="AD24" s="61"/>
    </row>
    <row r="25" spans="1:30" ht="22.5" customHeight="1" x14ac:dyDescent="0.45">
      <c r="A25" s="173" t="s">
        <v>211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59"/>
      <c r="O25" s="60"/>
      <c r="P25" s="59"/>
      <c r="Q25" s="60"/>
      <c r="R25" s="59"/>
      <c r="S25" s="59"/>
      <c r="T25" s="59"/>
      <c r="U25" s="60"/>
      <c r="V25" s="59"/>
      <c r="W25" s="60"/>
      <c r="X25" s="59"/>
      <c r="Y25" s="60"/>
      <c r="Z25" s="59"/>
      <c r="AA25" s="60"/>
      <c r="AB25" s="59"/>
      <c r="AC25" s="60"/>
      <c r="AD25" s="61"/>
    </row>
    <row r="26" spans="1:30" ht="22.5" customHeight="1" x14ac:dyDescent="0.45">
      <c r="A26" s="174" t="s">
        <v>229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59"/>
      <c r="O26" s="60"/>
      <c r="P26" s="59"/>
      <c r="Q26" s="60"/>
      <c r="R26" s="59"/>
      <c r="S26" s="59"/>
      <c r="T26" s="59"/>
      <c r="U26" s="60"/>
      <c r="V26" s="59"/>
      <c r="W26" s="60"/>
      <c r="X26" s="59"/>
      <c r="Y26" s="60"/>
      <c r="Z26" s="59"/>
      <c r="AA26" s="60"/>
      <c r="AB26" s="59"/>
      <c r="AC26" s="60"/>
      <c r="AD26" s="61"/>
    </row>
    <row r="27" spans="1:30" ht="22.5" customHeight="1" x14ac:dyDescent="0.2">
      <c r="A27" s="100" t="s">
        <v>216</v>
      </c>
      <c r="C27" s="65">
        <v>0</v>
      </c>
      <c r="D27" s="65"/>
      <c r="E27" s="65">
        <v>0</v>
      </c>
      <c r="F27" s="65"/>
      <c r="G27" s="65">
        <v>0</v>
      </c>
      <c r="H27" s="65"/>
      <c r="I27" s="65">
        <v>0</v>
      </c>
      <c r="J27" s="65"/>
      <c r="K27" s="65"/>
      <c r="L27" s="65">
        <v>0</v>
      </c>
      <c r="M27" s="149"/>
      <c r="N27" s="65">
        <v>0</v>
      </c>
      <c r="O27" s="149"/>
      <c r="P27" s="65">
        <v>0</v>
      </c>
      <c r="Q27" s="149"/>
      <c r="R27" s="65">
        <v>0</v>
      </c>
      <c r="S27" s="65"/>
      <c r="T27" s="65">
        <v>0</v>
      </c>
      <c r="U27" s="149"/>
      <c r="V27" s="65">
        <v>0</v>
      </c>
      <c r="W27" s="149"/>
      <c r="X27" s="65">
        <v>0</v>
      </c>
      <c r="Y27" s="149"/>
      <c r="Z27" s="65">
        <v>0</v>
      </c>
      <c r="AA27" s="149"/>
      <c r="AB27" s="65">
        <v>-1775</v>
      </c>
      <c r="AC27" s="60"/>
      <c r="AD27" s="66">
        <f>Z27+AB27</f>
        <v>-1775</v>
      </c>
    </row>
    <row r="28" spans="1:30" ht="22.5" customHeight="1" x14ac:dyDescent="0.2">
      <c r="A28" s="62" t="s">
        <v>228</v>
      </c>
      <c r="C28" s="151">
        <f>SUM(C27)</f>
        <v>0</v>
      </c>
      <c r="D28" s="60"/>
      <c r="E28" s="151">
        <f>SUM(E27)</f>
        <v>0</v>
      </c>
      <c r="F28" s="60"/>
      <c r="G28" s="151">
        <f>SUM(G27)</f>
        <v>0</v>
      </c>
      <c r="H28" s="60"/>
      <c r="I28" s="151">
        <f>SUM(I27)</f>
        <v>0</v>
      </c>
      <c r="J28" s="59"/>
      <c r="K28" s="59"/>
      <c r="L28" s="151">
        <f>SUM(L27)</f>
        <v>0</v>
      </c>
      <c r="M28" s="60"/>
      <c r="N28" s="151">
        <f>SUM(N27)</f>
        <v>0</v>
      </c>
      <c r="O28" s="60"/>
      <c r="P28" s="151">
        <f>SUM(P27)</f>
        <v>0</v>
      </c>
      <c r="Q28" s="60"/>
      <c r="R28" s="151">
        <f>SUM(R27)</f>
        <v>0</v>
      </c>
      <c r="S28" s="59"/>
      <c r="T28" s="151">
        <f>SUM(T27)</f>
        <v>0</v>
      </c>
      <c r="U28" s="60"/>
      <c r="V28" s="151">
        <f>SUM(V27)</f>
        <v>0</v>
      </c>
      <c r="W28" s="60"/>
      <c r="X28" s="151">
        <f>SUM(X27)</f>
        <v>0</v>
      </c>
      <c r="Y28" s="60"/>
      <c r="Z28" s="151">
        <f>SUM(Z27)</f>
        <v>0</v>
      </c>
      <c r="AA28" s="60"/>
      <c r="AB28" s="151">
        <f>SUM(AB27)</f>
        <v>-1775</v>
      </c>
      <c r="AC28" s="60"/>
      <c r="AD28" s="151">
        <f>SUM(AD27)</f>
        <v>-1775</v>
      </c>
    </row>
    <row r="29" spans="1:30" ht="22.5" customHeight="1" x14ac:dyDescent="0.2">
      <c r="A29" s="100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60"/>
      <c r="X29" s="59"/>
      <c r="Y29" s="60"/>
      <c r="Z29" s="59"/>
      <c r="AA29" s="60"/>
      <c r="AB29" s="59"/>
      <c r="AC29" s="60"/>
      <c r="AD29" s="59"/>
    </row>
    <row r="30" spans="1:30" ht="22.5" customHeight="1" x14ac:dyDescent="0.2">
      <c r="A30" s="153" t="s">
        <v>212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60"/>
      <c r="X30" s="59"/>
      <c r="Y30" s="60"/>
      <c r="Z30" s="59"/>
      <c r="AA30" s="60"/>
      <c r="AB30" s="59"/>
      <c r="AC30" s="60"/>
      <c r="AD30" s="59"/>
    </row>
    <row r="31" spans="1:30" ht="22.5" customHeight="1" x14ac:dyDescent="0.2">
      <c r="A31" s="100" t="s">
        <v>213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60"/>
      <c r="X31" s="59"/>
      <c r="Y31" s="60"/>
      <c r="Z31" s="59"/>
      <c r="AA31" s="60"/>
      <c r="AB31" s="59"/>
      <c r="AC31" s="60"/>
      <c r="AD31" s="59"/>
    </row>
    <row r="32" spans="1:30" s="96" customFormat="1" ht="22.5" customHeight="1" x14ac:dyDescent="0.2">
      <c r="A32" s="100" t="s">
        <v>214</v>
      </c>
      <c r="B32" s="53">
        <v>4</v>
      </c>
      <c r="C32" s="154">
        <v>0</v>
      </c>
      <c r="D32" s="154"/>
      <c r="E32" s="154">
        <v>-14200</v>
      </c>
      <c r="F32" s="154"/>
      <c r="G32" s="154">
        <v>0</v>
      </c>
      <c r="H32" s="154"/>
      <c r="I32" s="154">
        <v>0</v>
      </c>
      <c r="J32" s="154"/>
      <c r="K32" s="154"/>
      <c r="L32" s="154">
        <v>-5765</v>
      </c>
      <c r="M32" s="154"/>
      <c r="N32" s="66">
        <v>122696</v>
      </c>
      <c r="O32" s="154"/>
      <c r="P32" s="154">
        <v>0</v>
      </c>
      <c r="Q32" s="154"/>
      <c r="R32" s="154">
        <v>-39995</v>
      </c>
      <c r="S32" s="154"/>
      <c r="T32" s="154">
        <v>0</v>
      </c>
      <c r="U32" s="154"/>
      <c r="V32" s="154">
        <v>0</v>
      </c>
      <c r="W32" s="155"/>
      <c r="X32" s="65">
        <f>SUM(P32:V32)</f>
        <v>-39995</v>
      </c>
      <c r="Y32" s="155"/>
      <c r="Z32" s="65">
        <f>SUM(C32:N32,X32)</f>
        <v>62736</v>
      </c>
      <c r="AA32" s="155"/>
      <c r="AB32" s="66">
        <f>-Z32</f>
        <v>-62736</v>
      </c>
      <c r="AC32" s="65"/>
      <c r="AD32" s="66">
        <f>Z32+AB32</f>
        <v>0</v>
      </c>
    </row>
    <row r="33" spans="1:30" ht="22.5" customHeight="1" x14ac:dyDescent="0.2">
      <c r="A33" s="62" t="s">
        <v>215</v>
      </c>
      <c r="C33" s="151">
        <f>SUM(C31:C32)</f>
        <v>0</v>
      </c>
      <c r="D33" s="60"/>
      <c r="E33" s="151">
        <f>SUM(E31:E32)</f>
        <v>-14200</v>
      </c>
      <c r="F33" s="60"/>
      <c r="G33" s="151">
        <f>SUM(G31:G32)</f>
        <v>0</v>
      </c>
      <c r="H33" s="60"/>
      <c r="I33" s="151">
        <f>SUM(I31:I32)</f>
        <v>0</v>
      </c>
      <c r="J33" s="59"/>
      <c r="K33" s="59"/>
      <c r="L33" s="151">
        <f>SUM(L31:L32)</f>
        <v>-5765</v>
      </c>
      <c r="M33" s="60"/>
      <c r="N33" s="151">
        <f>SUM(N31:N32)</f>
        <v>122696</v>
      </c>
      <c r="O33" s="60"/>
      <c r="P33" s="151">
        <f>SUM(P31:P32)</f>
        <v>0</v>
      </c>
      <c r="Q33" s="60"/>
      <c r="R33" s="151">
        <f>SUM(R31:R32)</f>
        <v>-39995</v>
      </c>
      <c r="S33" s="59"/>
      <c r="T33" s="151">
        <f>SUM(T31:T32)</f>
        <v>0</v>
      </c>
      <c r="U33" s="60"/>
      <c r="V33" s="151">
        <f>SUM(V31:V32)</f>
        <v>0</v>
      </c>
      <c r="W33" s="60"/>
      <c r="X33" s="151">
        <f>SUM(X31:X32)</f>
        <v>-39995</v>
      </c>
      <c r="Y33" s="60"/>
      <c r="Z33" s="151">
        <f>SUM(Z31:Z32)</f>
        <v>62736</v>
      </c>
      <c r="AA33" s="60"/>
      <c r="AB33" s="151">
        <f>SUM(AB32)</f>
        <v>-62736</v>
      </c>
      <c r="AC33" s="60"/>
      <c r="AD33" s="151">
        <f>SUM(AD32)</f>
        <v>0</v>
      </c>
    </row>
    <row r="34" spans="1:30" ht="22.5" customHeight="1" x14ac:dyDescent="0.2">
      <c r="A34" s="101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60"/>
      <c r="X34" s="59"/>
      <c r="Y34" s="60"/>
      <c r="Z34" s="59"/>
      <c r="AA34" s="60"/>
      <c r="AB34" s="59"/>
      <c r="AC34" s="60"/>
      <c r="AD34" s="59"/>
    </row>
    <row r="35" spans="1:30" ht="22.5" customHeight="1" x14ac:dyDescent="0.2">
      <c r="A35" s="62" t="s">
        <v>154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ht="22.5" customHeight="1" x14ac:dyDescent="0.2">
      <c r="A36" s="63" t="s">
        <v>222</v>
      </c>
      <c r="C36" s="64">
        <v>0</v>
      </c>
      <c r="D36" s="24"/>
      <c r="E36" s="35">
        <v>0</v>
      </c>
      <c r="F36" s="24"/>
      <c r="G36" s="35">
        <v>0</v>
      </c>
      <c r="H36" s="24"/>
      <c r="I36" s="35">
        <v>0</v>
      </c>
      <c r="J36" s="24"/>
      <c r="K36" s="24"/>
      <c r="L36" s="35">
        <v>0</v>
      </c>
      <c r="M36" s="65"/>
      <c r="N36" s="66">
        <f>'SI6'!D35</f>
        <v>252503</v>
      </c>
      <c r="O36" s="65"/>
      <c r="P36" s="64">
        <v>0</v>
      </c>
      <c r="Q36" s="65"/>
      <c r="R36" s="64">
        <v>0</v>
      </c>
      <c r="S36" s="24"/>
      <c r="T36" s="64">
        <v>0</v>
      </c>
      <c r="U36" s="24"/>
      <c r="V36" s="64">
        <v>0</v>
      </c>
      <c r="W36" s="65"/>
      <c r="X36" s="65">
        <f>SUM(P36:V36)</f>
        <v>0</v>
      </c>
      <c r="Y36" s="149"/>
      <c r="Z36" s="65">
        <f>SUM(C36:N36,X36)</f>
        <v>252503</v>
      </c>
      <c r="AA36" s="65"/>
      <c r="AB36" s="66">
        <f>'SI6'!D36</f>
        <v>-36713</v>
      </c>
      <c r="AC36" s="65"/>
      <c r="AD36" s="66">
        <f>Z36+AB36</f>
        <v>215790</v>
      </c>
    </row>
    <row r="37" spans="1:30" ht="22.5" customHeight="1" x14ac:dyDescent="0.2">
      <c r="A37" s="63" t="s">
        <v>153</v>
      </c>
      <c r="C37" s="64">
        <v>0</v>
      </c>
      <c r="D37" s="24"/>
      <c r="E37" s="64">
        <v>0</v>
      </c>
      <c r="F37" s="24"/>
      <c r="G37" s="64">
        <v>0</v>
      </c>
      <c r="H37" s="24"/>
      <c r="I37" s="64">
        <v>0</v>
      </c>
      <c r="J37" s="24"/>
      <c r="K37" s="24"/>
      <c r="L37" s="64">
        <v>0</v>
      </c>
      <c r="M37" s="65"/>
      <c r="N37" s="66">
        <v>0</v>
      </c>
      <c r="O37" s="65"/>
      <c r="P37" s="64">
        <v>1125</v>
      </c>
      <c r="Q37" s="65"/>
      <c r="R37" s="64">
        <v>0</v>
      </c>
      <c r="S37" s="24"/>
      <c r="T37" s="64">
        <v>0</v>
      </c>
      <c r="U37" s="24"/>
      <c r="V37" s="64">
        <v>0</v>
      </c>
      <c r="W37" s="65"/>
      <c r="X37" s="65">
        <f>SUM(P37:V37)</f>
        <v>1125</v>
      </c>
      <c r="Y37" s="149"/>
      <c r="Z37" s="65">
        <f>SUM(C37:N37,X37)</f>
        <v>1125</v>
      </c>
      <c r="AA37" s="65"/>
      <c r="AB37" s="66">
        <v>-1308</v>
      </c>
      <c r="AC37" s="65"/>
      <c r="AD37" s="66">
        <f>Z37+AB37</f>
        <v>-183</v>
      </c>
    </row>
    <row r="38" spans="1:30" ht="22.5" customHeight="1" x14ac:dyDescent="0.2">
      <c r="A38" s="62" t="s">
        <v>152</v>
      </c>
      <c r="C38" s="151">
        <f>SUM(C36:C37)</f>
        <v>0</v>
      </c>
      <c r="D38" s="60"/>
      <c r="E38" s="151">
        <f>SUM(E36:E37)</f>
        <v>0</v>
      </c>
      <c r="F38" s="60"/>
      <c r="G38" s="151">
        <f>SUM(G36:G37)</f>
        <v>0</v>
      </c>
      <c r="H38" s="60"/>
      <c r="I38" s="151">
        <f>SUM(I36:I37)</f>
        <v>0</v>
      </c>
      <c r="J38" s="59"/>
      <c r="K38" s="59"/>
      <c r="L38" s="151">
        <f>SUM(L36:L37)</f>
        <v>0</v>
      </c>
      <c r="M38" s="60"/>
      <c r="N38" s="151">
        <f>SUM(N36:N37)</f>
        <v>252503</v>
      </c>
      <c r="O38" s="60"/>
      <c r="P38" s="151">
        <f>SUM(P36:P37)</f>
        <v>1125</v>
      </c>
      <c r="Q38" s="60"/>
      <c r="R38" s="151">
        <f>SUM(R36:R37)</f>
        <v>0</v>
      </c>
      <c r="S38" s="59"/>
      <c r="T38" s="151">
        <f>SUM(T36:T37)</f>
        <v>0</v>
      </c>
      <c r="U38" s="60"/>
      <c r="V38" s="151">
        <f>SUM(V36:V37)</f>
        <v>0</v>
      </c>
      <c r="W38" s="60"/>
      <c r="X38" s="151">
        <f>SUM(X36:X37)</f>
        <v>1125</v>
      </c>
      <c r="Y38" s="60"/>
      <c r="Z38" s="151">
        <f>SUM(Z36:Z37)</f>
        <v>253628</v>
      </c>
      <c r="AA38" s="60"/>
      <c r="AB38" s="151">
        <f>SUM(AB36:AB37)</f>
        <v>-38021</v>
      </c>
      <c r="AC38" s="60"/>
      <c r="AD38" s="151">
        <f>SUM(AD36:AD37)</f>
        <v>215607</v>
      </c>
    </row>
    <row r="39" spans="1:30" ht="22.5" customHeight="1" x14ac:dyDescent="0.2">
      <c r="A39" s="63"/>
      <c r="C39" s="67"/>
      <c r="D39" s="65"/>
      <c r="E39" s="67"/>
      <c r="F39" s="65"/>
      <c r="G39" s="67"/>
      <c r="H39" s="65"/>
      <c r="I39" s="67"/>
      <c r="J39" s="67"/>
      <c r="K39" s="67"/>
      <c r="L39" s="67"/>
      <c r="M39" s="65"/>
      <c r="N39" s="67"/>
      <c r="O39" s="65"/>
      <c r="P39" s="67"/>
      <c r="Q39" s="65"/>
      <c r="R39" s="67"/>
      <c r="S39" s="67"/>
      <c r="T39" s="67"/>
      <c r="U39" s="65"/>
      <c r="V39" s="67"/>
      <c r="W39" s="65"/>
      <c r="X39" s="67"/>
      <c r="Y39" s="65"/>
      <c r="Z39" s="65"/>
      <c r="AA39" s="65"/>
      <c r="AB39" s="65"/>
      <c r="AC39" s="65"/>
      <c r="AD39" s="65"/>
    </row>
    <row r="40" spans="1:30" ht="22.5" customHeight="1" x14ac:dyDescent="0.2">
      <c r="A40" s="63" t="s">
        <v>182</v>
      </c>
      <c r="C40" s="64">
        <v>0</v>
      </c>
      <c r="D40" s="24"/>
      <c r="E40" s="64">
        <v>0</v>
      </c>
      <c r="F40" s="24"/>
      <c r="G40" s="64">
        <v>0</v>
      </c>
      <c r="H40" s="24"/>
      <c r="I40" s="64">
        <v>0</v>
      </c>
      <c r="J40" s="24"/>
      <c r="K40" s="24"/>
      <c r="L40" s="64">
        <v>7265</v>
      </c>
      <c r="M40" s="65"/>
      <c r="N40" s="67">
        <f>-L40</f>
        <v>-7265</v>
      </c>
      <c r="O40" s="65"/>
      <c r="P40" s="64">
        <v>0</v>
      </c>
      <c r="Q40" s="65"/>
      <c r="R40" s="67">
        <v>0</v>
      </c>
      <c r="S40" s="67"/>
      <c r="T40" s="64">
        <v>0</v>
      </c>
      <c r="U40" s="65"/>
      <c r="V40" s="64">
        <v>0</v>
      </c>
      <c r="W40" s="65"/>
      <c r="X40" s="65">
        <f>SUM(P40:V40)</f>
        <v>0</v>
      </c>
      <c r="Y40" s="60"/>
      <c r="Z40" s="59">
        <f>SUM(C40:N40,X40)</f>
        <v>0</v>
      </c>
      <c r="AA40" s="65"/>
      <c r="AB40" s="66">
        <v>0</v>
      </c>
      <c r="AC40" s="65"/>
      <c r="AD40" s="66">
        <f>Z40+AB40</f>
        <v>0</v>
      </c>
    </row>
    <row r="41" spans="1:30" ht="22.5" customHeight="1" x14ac:dyDescent="0.2">
      <c r="A41" s="63" t="s">
        <v>101</v>
      </c>
      <c r="C41" s="64">
        <v>0</v>
      </c>
      <c r="D41" s="24"/>
      <c r="E41" s="64">
        <v>0</v>
      </c>
      <c r="F41" s="24"/>
      <c r="G41" s="64">
        <v>0</v>
      </c>
      <c r="H41" s="24"/>
      <c r="I41" s="64">
        <v>0</v>
      </c>
      <c r="J41" s="24"/>
      <c r="K41" s="24"/>
      <c r="L41" s="64">
        <v>0</v>
      </c>
      <c r="M41" s="65"/>
      <c r="N41" s="67">
        <v>36746</v>
      </c>
      <c r="O41" s="65"/>
      <c r="P41" s="64">
        <v>0</v>
      </c>
      <c r="Q41" s="65"/>
      <c r="R41" s="67">
        <f>-N41</f>
        <v>-36746</v>
      </c>
      <c r="S41" s="67"/>
      <c r="T41" s="64">
        <v>0</v>
      </c>
      <c r="U41" s="65"/>
      <c r="V41" s="64">
        <v>0</v>
      </c>
      <c r="W41" s="65"/>
      <c r="X41" s="65">
        <f>SUM(P41:V41)</f>
        <v>-36746</v>
      </c>
      <c r="Y41" s="60"/>
      <c r="Z41" s="59">
        <f>SUM(C41:N41,X41)</f>
        <v>0</v>
      </c>
      <c r="AA41" s="65"/>
      <c r="AB41" s="66">
        <v>0</v>
      </c>
      <c r="AC41" s="65"/>
      <c r="AD41" s="66">
        <f>Z41+AB41</f>
        <v>0</v>
      </c>
    </row>
    <row r="42" spans="1:30" ht="22.5" customHeight="1" thickBot="1" x14ac:dyDescent="0.25">
      <c r="A42" s="62" t="s">
        <v>201</v>
      </c>
      <c r="C42" s="152">
        <f>SUM(C23,C38,C40:C41,C33)</f>
        <v>681480</v>
      </c>
      <c r="D42" s="59"/>
      <c r="E42" s="152">
        <f>SUM(E23,E38,E40:E41,E33)</f>
        <v>0</v>
      </c>
      <c r="F42" s="59"/>
      <c r="G42" s="152">
        <f>SUM(G23,G38,G40:G41,G33)</f>
        <v>17395</v>
      </c>
      <c r="H42" s="59"/>
      <c r="I42" s="152">
        <f>SUM(I23,I38,I40:I41,I33)</f>
        <v>342170</v>
      </c>
      <c r="J42" s="59"/>
      <c r="K42" s="59"/>
      <c r="L42" s="152">
        <f>SUM(L23,L38,L40:L41,L33)</f>
        <v>110196</v>
      </c>
      <c r="M42" s="59"/>
      <c r="N42" s="152">
        <f>SUM(N23,N38,N40:N41,N33)</f>
        <v>-8607</v>
      </c>
      <c r="O42" s="59"/>
      <c r="P42" s="152">
        <f>SUM(P23,P38,P40:P41,P33)</f>
        <v>-9928</v>
      </c>
      <c r="Q42" s="59"/>
      <c r="R42" s="152">
        <f>SUM(R23,R38,R40:R41,R33)</f>
        <v>1520759</v>
      </c>
      <c r="S42" s="59"/>
      <c r="T42" s="152">
        <f>SUM(T23,T38,T40:T41,T33)</f>
        <v>-7873</v>
      </c>
      <c r="U42" s="59"/>
      <c r="V42" s="152">
        <f>SUM(V23,V38,V40:V41,V33)</f>
        <v>1619</v>
      </c>
      <c r="W42" s="59"/>
      <c r="X42" s="152">
        <f>SUM(X23,X38,X40:X41,X33)</f>
        <v>1504577</v>
      </c>
      <c r="Y42" s="59"/>
      <c r="Z42" s="152">
        <f>SUM(Z23,Z38,Z40:Z41,Z33)</f>
        <v>2647211</v>
      </c>
      <c r="AA42" s="59"/>
      <c r="AB42" s="152">
        <f>SUM(AB23,AB38,AB40:AB41,AB33,AB28)</f>
        <v>-128411</v>
      </c>
      <c r="AC42" s="59"/>
      <c r="AD42" s="152">
        <f>SUM(AD23,AD38,AD40:AD41,AD33,AD28)</f>
        <v>2518800</v>
      </c>
    </row>
    <row r="43" spans="1:30" ht="22.5" customHeight="1" thickTop="1" x14ac:dyDescent="0.2"/>
  </sheetData>
  <mergeCells count="4">
    <mergeCell ref="C4:AD4"/>
    <mergeCell ref="L5:N5"/>
    <mergeCell ref="P5:X5"/>
    <mergeCell ref="C10:AD10"/>
  </mergeCells>
  <pageMargins left="0.8" right="0.8" top="0.48" bottom="0.5" header="0.5" footer="0.5"/>
  <pageSetup paperSize="9" scale="45" firstPageNumber="7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30"/>
  <sheetViews>
    <sheetView view="pageBreakPreview" zoomScale="70" zoomScaleNormal="55" zoomScaleSheetLayoutView="70" workbookViewId="0">
      <selection activeCell="D26" sqref="D26"/>
    </sheetView>
  </sheetViews>
  <sheetFormatPr defaultColWidth="10.625" defaultRowHeight="24" customHeight="1" x14ac:dyDescent="0.2"/>
  <cols>
    <col min="1" max="1" width="52.625" style="52" customWidth="1"/>
    <col min="2" max="2" width="9" style="53" customWidth="1"/>
    <col min="3" max="3" width="1.375" style="52" customWidth="1"/>
    <col min="4" max="4" width="22.375" style="68" customWidth="1"/>
    <col min="5" max="5" width="1" style="68" customWidth="1"/>
    <col min="6" max="6" width="22" style="68" customWidth="1"/>
    <col min="7" max="8" width="1" style="68" customWidth="1"/>
    <col min="9" max="9" width="22" style="68" customWidth="1"/>
    <col min="10" max="10" width="1.375" style="68" customWidth="1"/>
    <col min="11" max="11" width="22.375" style="56" customWidth="1"/>
    <col min="12" max="12" width="1.375" style="56" customWidth="1"/>
    <col min="13" max="13" width="22" style="68" customWidth="1"/>
    <col min="14" max="14" width="1" style="68" customWidth="1"/>
    <col min="15" max="15" width="22.625" style="56" customWidth="1"/>
    <col min="16" max="243" width="10.625" style="52"/>
    <col min="244" max="244" width="84.625" style="52" customWidth="1"/>
    <col min="245" max="245" width="9.375" style="52" customWidth="1"/>
    <col min="246" max="246" width="1.375" style="52" customWidth="1"/>
    <col min="247" max="247" width="17.625" style="52" customWidth="1"/>
    <col min="248" max="248" width="1" style="52" customWidth="1"/>
    <col min="249" max="249" width="17.625" style="52" customWidth="1"/>
    <col min="250" max="250" width="1" style="52" customWidth="1"/>
    <col min="251" max="251" width="20.625" style="52" customWidth="1"/>
    <col min="252" max="252" width="1" style="52" customWidth="1"/>
    <col min="253" max="253" width="17.625" style="52" customWidth="1"/>
    <col min="254" max="254" width="1.375" style="52" customWidth="1"/>
    <col min="255" max="255" width="17.625" style="52" customWidth="1"/>
    <col min="256" max="256" width="1.375" style="52" customWidth="1"/>
    <col min="257" max="257" width="17.625" style="52" customWidth="1"/>
    <col min="258" max="258" width="1" style="52" customWidth="1"/>
    <col min="259" max="259" width="17.625" style="52" customWidth="1"/>
    <col min="260" max="499" width="10.625" style="52"/>
    <col min="500" max="500" width="84.625" style="52" customWidth="1"/>
    <col min="501" max="501" width="9.375" style="52" customWidth="1"/>
    <col min="502" max="502" width="1.375" style="52" customWidth="1"/>
    <col min="503" max="503" width="17.625" style="52" customWidth="1"/>
    <col min="504" max="504" width="1" style="52" customWidth="1"/>
    <col min="505" max="505" width="17.625" style="52" customWidth="1"/>
    <col min="506" max="506" width="1" style="52" customWidth="1"/>
    <col min="507" max="507" width="20.625" style="52" customWidth="1"/>
    <col min="508" max="508" width="1" style="52" customWidth="1"/>
    <col min="509" max="509" width="17.625" style="52" customWidth="1"/>
    <col min="510" max="510" width="1.375" style="52" customWidth="1"/>
    <col min="511" max="511" width="17.625" style="52" customWidth="1"/>
    <col min="512" max="512" width="1.375" style="52" customWidth="1"/>
    <col min="513" max="513" width="17.625" style="52" customWidth="1"/>
    <col min="514" max="514" width="1" style="52" customWidth="1"/>
    <col min="515" max="515" width="17.625" style="52" customWidth="1"/>
    <col min="516" max="755" width="10.625" style="52"/>
    <col min="756" max="756" width="84.625" style="52" customWidth="1"/>
    <col min="757" max="757" width="9.375" style="52" customWidth="1"/>
    <col min="758" max="758" width="1.375" style="52" customWidth="1"/>
    <col min="759" max="759" width="17.625" style="52" customWidth="1"/>
    <col min="760" max="760" width="1" style="52" customWidth="1"/>
    <col min="761" max="761" width="17.625" style="52" customWidth="1"/>
    <col min="762" max="762" width="1" style="52" customWidth="1"/>
    <col min="763" max="763" width="20.625" style="52" customWidth="1"/>
    <col min="764" max="764" width="1" style="52" customWidth="1"/>
    <col min="765" max="765" width="17.625" style="52" customWidth="1"/>
    <col min="766" max="766" width="1.375" style="52" customWidth="1"/>
    <col min="767" max="767" width="17.625" style="52" customWidth="1"/>
    <col min="768" max="768" width="1.375" style="52" customWidth="1"/>
    <col min="769" max="769" width="17.625" style="52" customWidth="1"/>
    <col min="770" max="770" width="1" style="52" customWidth="1"/>
    <col min="771" max="771" width="17.625" style="52" customWidth="1"/>
    <col min="772" max="1011" width="10.625" style="52"/>
    <col min="1012" max="1012" width="84.625" style="52" customWidth="1"/>
    <col min="1013" max="1013" width="9.375" style="52" customWidth="1"/>
    <col min="1014" max="1014" width="1.375" style="52" customWidth="1"/>
    <col min="1015" max="1015" width="17.625" style="52" customWidth="1"/>
    <col min="1016" max="1016" width="1" style="52" customWidth="1"/>
    <col min="1017" max="1017" width="17.625" style="52" customWidth="1"/>
    <col min="1018" max="1018" width="1" style="52" customWidth="1"/>
    <col min="1019" max="1019" width="20.625" style="52" customWidth="1"/>
    <col min="1020" max="1020" width="1" style="52" customWidth="1"/>
    <col min="1021" max="1021" width="17.625" style="52" customWidth="1"/>
    <col min="1022" max="1022" width="1.375" style="52" customWidth="1"/>
    <col min="1023" max="1023" width="17.625" style="52" customWidth="1"/>
    <col min="1024" max="1024" width="1.375" style="52" customWidth="1"/>
    <col min="1025" max="1025" width="17.625" style="52" customWidth="1"/>
    <col min="1026" max="1026" width="1" style="52" customWidth="1"/>
    <col min="1027" max="1027" width="17.625" style="52" customWidth="1"/>
    <col min="1028" max="1267" width="10.625" style="52"/>
    <col min="1268" max="1268" width="84.625" style="52" customWidth="1"/>
    <col min="1269" max="1269" width="9.375" style="52" customWidth="1"/>
    <col min="1270" max="1270" width="1.375" style="52" customWidth="1"/>
    <col min="1271" max="1271" width="17.625" style="52" customWidth="1"/>
    <col min="1272" max="1272" width="1" style="52" customWidth="1"/>
    <col min="1273" max="1273" width="17.625" style="52" customWidth="1"/>
    <col min="1274" max="1274" width="1" style="52" customWidth="1"/>
    <col min="1275" max="1275" width="20.625" style="52" customWidth="1"/>
    <col min="1276" max="1276" width="1" style="52" customWidth="1"/>
    <col min="1277" max="1277" width="17.625" style="52" customWidth="1"/>
    <col min="1278" max="1278" width="1.375" style="52" customWidth="1"/>
    <col min="1279" max="1279" width="17.625" style="52" customWidth="1"/>
    <col min="1280" max="1280" width="1.375" style="52" customWidth="1"/>
    <col min="1281" max="1281" width="17.625" style="52" customWidth="1"/>
    <col min="1282" max="1282" width="1" style="52" customWidth="1"/>
    <col min="1283" max="1283" width="17.625" style="52" customWidth="1"/>
    <col min="1284" max="1523" width="10.625" style="52"/>
    <col min="1524" max="1524" width="84.625" style="52" customWidth="1"/>
    <col min="1525" max="1525" width="9.375" style="52" customWidth="1"/>
    <col min="1526" max="1526" width="1.375" style="52" customWidth="1"/>
    <col min="1527" max="1527" width="17.625" style="52" customWidth="1"/>
    <col min="1528" max="1528" width="1" style="52" customWidth="1"/>
    <col min="1529" max="1529" width="17.625" style="52" customWidth="1"/>
    <col min="1530" max="1530" width="1" style="52" customWidth="1"/>
    <col min="1531" max="1531" width="20.625" style="52" customWidth="1"/>
    <col min="1532" max="1532" width="1" style="52" customWidth="1"/>
    <col min="1533" max="1533" width="17.625" style="52" customWidth="1"/>
    <col min="1534" max="1534" width="1.375" style="52" customWidth="1"/>
    <col min="1535" max="1535" width="17.625" style="52" customWidth="1"/>
    <col min="1536" max="1536" width="1.375" style="52" customWidth="1"/>
    <col min="1537" max="1537" width="17.625" style="52" customWidth="1"/>
    <col min="1538" max="1538" width="1" style="52" customWidth="1"/>
    <col min="1539" max="1539" width="17.625" style="52" customWidth="1"/>
    <col min="1540" max="1779" width="10.625" style="52"/>
    <col min="1780" max="1780" width="84.625" style="52" customWidth="1"/>
    <col min="1781" max="1781" width="9.375" style="52" customWidth="1"/>
    <col min="1782" max="1782" width="1.375" style="52" customWidth="1"/>
    <col min="1783" max="1783" width="17.625" style="52" customWidth="1"/>
    <col min="1784" max="1784" width="1" style="52" customWidth="1"/>
    <col min="1785" max="1785" width="17.625" style="52" customWidth="1"/>
    <col min="1786" max="1786" width="1" style="52" customWidth="1"/>
    <col min="1787" max="1787" width="20.625" style="52" customWidth="1"/>
    <col min="1788" max="1788" width="1" style="52" customWidth="1"/>
    <col min="1789" max="1789" width="17.625" style="52" customWidth="1"/>
    <col min="1790" max="1790" width="1.375" style="52" customWidth="1"/>
    <col min="1791" max="1791" width="17.625" style="52" customWidth="1"/>
    <col min="1792" max="1792" width="1.375" style="52" customWidth="1"/>
    <col min="1793" max="1793" width="17.625" style="52" customWidth="1"/>
    <col min="1794" max="1794" width="1" style="52" customWidth="1"/>
    <col min="1795" max="1795" width="17.625" style="52" customWidth="1"/>
    <col min="1796" max="2035" width="10.625" style="52"/>
    <col min="2036" max="2036" width="84.625" style="52" customWidth="1"/>
    <col min="2037" max="2037" width="9.375" style="52" customWidth="1"/>
    <col min="2038" max="2038" width="1.375" style="52" customWidth="1"/>
    <col min="2039" max="2039" width="17.625" style="52" customWidth="1"/>
    <col min="2040" max="2040" width="1" style="52" customWidth="1"/>
    <col min="2041" max="2041" width="17.625" style="52" customWidth="1"/>
    <col min="2042" max="2042" width="1" style="52" customWidth="1"/>
    <col min="2043" max="2043" width="20.625" style="52" customWidth="1"/>
    <col min="2044" max="2044" width="1" style="52" customWidth="1"/>
    <col min="2045" max="2045" width="17.625" style="52" customWidth="1"/>
    <col min="2046" max="2046" width="1.375" style="52" customWidth="1"/>
    <col min="2047" max="2047" width="17.625" style="52" customWidth="1"/>
    <col min="2048" max="2048" width="1.375" style="52" customWidth="1"/>
    <col min="2049" max="2049" width="17.625" style="52" customWidth="1"/>
    <col min="2050" max="2050" width="1" style="52" customWidth="1"/>
    <col min="2051" max="2051" width="17.625" style="52" customWidth="1"/>
    <col min="2052" max="2291" width="10.625" style="52"/>
    <col min="2292" max="2292" width="84.625" style="52" customWidth="1"/>
    <col min="2293" max="2293" width="9.375" style="52" customWidth="1"/>
    <col min="2294" max="2294" width="1.375" style="52" customWidth="1"/>
    <col min="2295" max="2295" width="17.625" style="52" customWidth="1"/>
    <col min="2296" max="2296" width="1" style="52" customWidth="1"/>
    <col min="2297" max="2297" width="17.625" style="52" customWidth="1"/>
    <col min="2298" max="2298" width="1" style="52" customWidth="1"/>
    <col min="2299" max="2299" width="20.625" style="52" customWidth="1"/>
    <col min="2300" max="2300" width="1" style="52" customWidth="1"/>
    <col min="2301" max="2301" width="17.625" style="52" customWidth="1"/>
    <col min="2302" max="2302" width="1.375" style="52" customWidth="1"/>
    <col min="2303" max="2303" width="17.625" style="52" customWidth="1"/>
    <col min="2304" max="2304" width="1.375" style="52" customWidth="1"/>
    <col min="2305" max="2305" width="17.625" style="52" customWidth="1"/>
    <col min="2306" max="2306" width="1" style="52" customWidth="1"/>
    <col min="2307" max="2307" width="17.625" style="52" customWidth="1"/>
    <col min="2308" max="2547" width="10.625" style="52"/>
    <col min="2548" max="2548" width="84.625" style="52" customWidth="1"/>
    <col min="2549" max="2549" width="9.375" style="52" customWidth="1"/>
    <col min="2550" max="2550" width="1.375" style="52" customWidth="1"/>
    <col min="2551" max="2551" width="17.625" style="52" customWidth="1"/>
    <col min="2552" max="2552" width="1" style="52" customWidth="1"/>
    <col min="2553" max="2553" width="17.625" style="52" customWidth="1"/>
    <col min="2554" max="2554" width="1" style="52" customWidth="1"/>
    <col min="2555" max="2555" width="20.625" style="52" customWidth="1"/>
    <col min="2556" max="2556" width="1" style="52" customWidth="1"/>
    <col min="2557" max="2557" width="17.625" style="52" customWidth="1"/>
    <col min="2558" max="2558" width="1.375" style="52" customWidth="1"/>
    <col min="2559" max="2559" width="17.625" style="52" customWidth="1"/>
    <col min="2560" max="2560" width="1.375" style="52" customWidth="1"/>
    <col min="2561" max="2561" width="17.625" style="52" customWidth="1"/>
    <col min="2562" max="2562" width="1" style="52" customWidth="1"/>
    <col min="2563" max="2563" width="17.625" style="52" customWidth="1"/>
    <col min="2564" max="2803" width="10.625" style="52"/>
    <col min="2804" max="2804" width="84.625" style="52" customWidth="1"/>
    <col min="2805" max="2805" width="9.375" style="52" customWidth="1"/>
    <col min="2806" max="2806" width="1.375" style="52" customWidth="1"/>
    <col min="2807" max="2807" width="17.625" style="52" customWidth="1"/>
    <col min="2808" max="2808" width="1" style="52" customWidth="1"/>
    <col min="2809" max="2809" width="17.625" style="52" customWidth="1"/>
    <col min="2810" max="2810" width="1" style="52" customWidth="1"/>
    <col min="2811" max="2811" width="20.625" style="52" customWidth="1"/>
    <col min="2812" max="2812" width="1" style="52" customWidth="1"/>
    <col min="2813" max="2813" width="17.625" style="52" customWidth="1"/>
    <col min="2814" max="2814" width="1.375" style="52" customWidth="1"/>
    <col min="2815" max="2815" width="17.625" style="52" customWidth="1"/>
    <col min="2816" max="2816" width="1.375" style="52" customWidth="1"/>
    <col min="2817" max="2817" width="17.625" style="52" customWidth="1"/>
    <col min="2818" max="2818" width="1" style="52" customWidth="1"/>
    <col min="2819" max="2819" width="17.625" style="52" customWidth="1"/>
    <col min="2820" max="3059" width="10.625" style="52"/>
    <col min="3060" max="3060" width="84.625" style="52" customWidth="1"/>
    <col min="3061" max="3061" width="9.375" style="52" customWidth="1"/>
    <col min="3062" max="3062" width="1.375" style="52" customWidth="1"/>
    <col min="3063" max="3063" width="17.625" style="52" customWidth="1"/>
    <col min="3064" max="3064" width="1" style="52" customWidth="1"/>
    <col min="3065" max="3065" width="17.625" style="52" customWidth="1"/>
    <col min="3066" max="3066" width="1" style="52" customWidth="1"/>
    <col min="3067" max="3067" width="20.625" style="52" customWidth="1"/>
    <col min="3068" max="3068" width="1" style="52" customWidth="1"/>
    <col min="3069" max="3069" width="17.625" style="52" customWidth="1"/>
    <col min="3070" max="3070" width="1.375" style="52" customWidth="1"/>
    <col min="3071" max="3071" width="17.625" style="52" customWidth="1"/>
    <col min="3072" max="3072" width="1.375" style="52" customWidth="1"/>
    <col min="3073" max="3073" width="17.625" style="52" customWidth="1"/>
    <col min="3074" max="3074" width="1" style="52" customWidth="1"/>
    <col min="3075" max="3075" width="17.625" style="52" customWidth="1"/>
    <col min="3076" max="3315" width="10.625" style="52"/>
    <col min="3316" max="3316" width="84.625" style="52" customWidth="1"/>
    <col min="3317" max="3317" width="9.375" style="52" customWidth="1"/>
    <col min="3318" max="3318" width="1.375" style="52" customWidth="1"/>
    <col min="3319" max="3319" width="17.625" style="52" customWidth="1"/>
    <col min="3320" max="3320" width="1" style="52" customWidth="1"/>
    <col min="3321" max="3321" width="17.625" style="52" customWidth="1"/>
    <col min="3322" max="3322" width="1" style="52" customWidth="1"/>
    <col min="3323" max="3323" width="20.625" style="52" customWidth="1"/>
    <col min="3324" max="3324" width="1" style="52" customWidth="1"/>
    <col min="3325" max="3325" width="17.625" style="52" customWidth="1"/>
    <col min="3326" max="3326" width="1.375" style="52" customWidth="1"/>
    <col min="3327" max="3327" width="17.625" style="52" customWidth="1"/>
    <col min="3328" max="3328" width="1.375" style="52" customWidth="1"/>
    <col min="3329" max="3329" width="17.625" style="52" customWidth="1"/>
    <col min="3330" max="3330" width="1" style="52" customWidth="1"/>
    <col min="3331" max="3331" width="17.625" style="52" customWidth="1"/>
    <col min="3332" max="3571" width="10.625" style="52"/>
    <col min="3572" max="3572" width="84.625" style="52" customWidth="1"/>
    <col min="3573" max="3573" width="9.375" style="52" customWidth="1"/>
    <col min="3574" max="3574" width="1.375" style="52" customWidth="1"/>
    <col min="3575" max="3575" width="17.625" style="52" customWidth="1"/>
    <col min="3576" max="3576" width="1" style="52" customWidth="1"/>
    <col min="3577" max="3577" width="17.625" style="52" customWidth="1"/>
    <col min="3578" max="3578" width="1" style="52" customWidth="1"/>
    <col min="3579" max="3579" width="20.625" style="52" customWidth="1"/>
    <col min="3580" max="3580" width="1" style="52" customWidth="1"/>
    <col min="3581" max="3581" width="17.625" style="52" customWidth="1"/>
    <col min="3582" max="3582" width="1.375" style="52" customWidth="1"/>
    <col min="3583" max="3583" width="17.625" style="52" customWidth="1"/>
    <col min="3584" max="3584" width="1.375" style="52" customWidth="1"/>
    <col min="3585" max="3585" width="17.625" style="52" customWidth="1"/>
    <col min="3586" max="3586" width="1" style="52" customWidth="1"/>
    <col min="3587" max="3587" width="17.625" style="52" customWidth="1"/>
    <col min="3588" max="3827" width="10.625" style="52"/>
    <col min="3828" max="3828" width="84.625" style="52" customWidth="1"/>
    <col min="3829" max="3829" width="9.375" style="52" customWidth="1"/>
    <col min="3830" max="3830" width="1.375" style="52" customWidth="1"/>
    <col min="3831" max="3831" width="17.625" style="52" customWidth="1"/>
    <col min="3832" max="3832" width="1" style="52" customWidth="1"/>
    <col min="3833" max="3833" width="17.625" style="52" customWidth="1"/>
    <col min="3834" max="3834" width="1" style="52" customWidth="1"/>
    <col min="3835" max="3835" width="20.625" style="52" customWidth="1"/>
    <col min="3836" max="3836" width="1" style="52" customWidth="1"/>
    <col min="3837" max="3837" width="17.625" style="52" customWidth="1"/>
    <col min="3838" max="3838" width="1.375" style="52" customWidth="1"/>
    <col min="3839" max="3839" width="17.625" style="52" customWidth="1"/>
    <col min="3840" max="3840" width="1.375" style="52" customWidth="1"/>
    <col min="3841" max="3841" width="17.625" style="52" customWidth="1"/>
    <col min="3842" max="3842" width="1" style="52" customWidth="1"/>
    <col min="3843" max="3843" width="17.625" style="52" customWidth="1"/>
    <col min="3844" max="4083" width="10.625" style="52"/>
    <col min="4084" max="4084" width="84.625" style="52" customWidth="1"/>
    <col min="4085" max="4085" width="9.375" style="52" customWidth="1"/>
    <col min="4086" max="4086" width="1.375" style="52" customWidth="1"/>
    <col min="4087" max="4087" width="17.625" style="52" customWidth="1"/>
    <col min="4088" max="4088" width="1" style="52" customWidth="1"/>
    <col min="4089" max="4089" width="17.625" style="52" customWidth="1"/>
    <col min="4090" max="4090" width="1" style="52" customWidth="1"/>
    <col min="4091" max="4091" width="20.625" style="52" customWidth="1"/>
    <col min="4092" max="4092" width="1" style="52" customWidth="1"/>
    <col min="4093" max="4093" width="17.625" style="52" customWidth="1"/>
    <col min="4094" max="4094" width="1.375" style="52" customWidth="1"/>
    <col min="4095" max="4095" width="17.625" style="52" customWidth="1"/>
    <col min="4096" max="4096" width="1.375" style="52" customWidth="1"/>
    <col min="4097" max="4097" width="17.625" style="52" customWidth="1"/>
    <col min="4098" max="4098" width="1" style="52" customWidth="1"/>
    <col min="4099" max="4099" width="17.625" style="52" customWidth="1"/>
    <col min="4100" max="4339" width="10.625" style="52"/>
    <col min="4340" max="4340" width="84.625" style="52" customWidth="1"/>
    <col min="4341" max="4341" width="9.375" style="52" customWidth="1"/>
    <col min="4342" max="4342" width="1.375" style="52" customWidth="1"/>
    <col min="4343" max="4343" width="17.625" style="52" customWidth="1"/>
    <col min="4344" max="4344" width="1" style="52" customWidth="1"/>
    <col min="4345" max="4345" width="17.625" style="52" customWidth="1"/>
    <col min="4346" max="4346" width="1" style="52" customWidth="1"/>
    <col min="4347" max="4347" width="20.625" style="52" customWidth="1"/>
    <col min="4348" max="4348" width="1" style="52" customWidth="1"/>
    <col min="4349" max="4349" width="17.625" style="52" customWidth="1"/>
    <col min="4350" max="4350" width="1.375" style="52" customWidth="1"/>
    <col min="4351" max="4351" width="17.625" style="52" customWidth="1"/>
    <col min="4352" max="4352" width="1.375" style="52" customWidth="1"/>
    <col min="4353" max="4353" width="17.625" style="52" customWidth="1"/>
    <col min="4354" max="4354" width="1" style="52" customWidth="1"/>
    <col min="4355" max="4355" width="17.625" style="52" customWidth="1"/>
    <col min="4356" max="4595" width="10.625" style="52"/>
    <col min="4596" max="4596" width="84.625" style="52" customWidth="1"/>
    <col min="4597" max="4597" width="9.375" style="52" customWidth="1"/>
    <col min="4598" max="4598" width="1.375" style="52" customWidth="1"/>
    <col min="4599" max="4599" width="17.625" style="52" customWidth="1"/>
    <col min="4600" max="4600" width="1" style="52" customWidth="1"/>
    <col min="4601" max="4601" width="17.625" style="52" customWidth="1"/>
    <col min="4602" max="4602" width="1" style="52" customWidth="1"/>
    <col min="4603" max="4603" width="20.625" style="52" customWidth="1"/>
    <col min="4604" max="4604" width="1" style="52" customWidth="1"/>
    <col min="4605" max="4605" width="17.625" style="52" customWidth="1"/>
    <col min="4606" max="4606" width="1.375" style="52" customWidth="1"/>
    <col min="4607" max="4607" width="17.625" style="52" customWidth="1"/>
    <col min="4608" max="4608" width="1.375" style="52" customWidth="1"/>
    <col min="4609" max="4609" width="17.625" style="52" customWidth="1"/>
    <col min="4610" max="4610" width="1" style="52" customWidth="1"/>
    <col min="4611" max="4611" width="17.625" style="52" customWidth="1"/>
    <col min="4612" max="4851" width="10.625" style="52"/>
    <col min="4852" max="4852" width="84.625" style="52" customWidth="1"/>
    <col min="4853" max="4853" width="9.375" style="52" customWidth="1"/>
    <col min="4854" max="4854" width="1.375" style="52" customWidth="1"/>
    <col min="4855" max="4855" width="17.625" style="52" customWidth="1"/>
    <col min="4856" max="4856" width="1" style="52" customWidth="1"/>
    <col min="4857" max="4857" width="17.625" style="52" customWidth="1"/>
    <col min="4858" max="4858" width="1" style="52" customWidth="1"/>
    <col min="4859" max="4859" width="20.625" style="52" customWidth="1"/>
    <col min="4860" max="4860" width="1" style="52" customWidth="1"/>
    <col min="4861" max="4861" width="17.625" style="52" customWidth="1"/>
    <col min="4862" max="4862" width="1.375" style="52" customWidth="1"/>
    <col min="4863" max="4863" width="17.625" style="52" customWidth="1"/>
    <col min="4864" max="4864" width="1.375" style="52" customWidth="1"/>
    <col min="4865" max="4865" width="17.625" style="52" customWidth="1"/>
    <col min="4866" max="4866" width="1" style="52" customWidth="1"/>
    <col min="4867" max="4867" width="17.625" style="52" customWidth="1"/>
    <col min="4868" max="5107" width="10.625" style="52"/>
    <col min="5108" max="5108" width="84.625" style="52" customWidth="1"/>
    <col min="5109" max="5109" width="9.375" style="52" customWidth="1"/>
    <col min="5110" max="5110" width="1.375" style="52" customWidth="1"/>
    <col min="5111" max="5111" width="17.625" style="52" customWidth="1"/>
    <col min="5112" max="5112" width="1" style="52" customWidth="1"/>
    <col min="5113" max="5113" width="17.625" style="52" customWidth="1"/>
    <col min="5114" max="5114" width="1" style="52" customWidth="1"/>
    <col min="5115" max="5115" width="20.625" style="52" customWidth="1"/>
    <col min="5116" max="5116" width="1" style="52" customWidth="1"/>
    <col min="5117" max="5117" width="17.625" style="52" customWidth="1"/>
    <col min="5118" max="5118" width="1.375" style="52" customWidth="1"/>
    <col min="5119" max="5119" width="17.625" style="52" customWidth="1"/>
    <col min="5120" max="5120" width="1.375" style="52" customWidth="1"/>
    <col min="5121" max="5121" width="17.625" style="52" customWidth="1"/>
    <col min="5122" max="5122" width="1" style="52" customWidth="1"/>
    <col min="5123" max="5123" width="17.625" style="52" customWidth="1"/>
    <col min="5124" max="5363" width="10.625" style="52"/>
    <col min="5364" max="5364" width="84.625" style="52" customWidth="1"/>
    <col min="5365" max="5365" width="9.375" style="52" customWidth="1"/>
    <col min="5366" max="5366" width="1.375" style="52" customWidth="1"/>
    <col min="5367" max="5367" width="17.625" style="52" customWidth="1"/>
    <col min="5368" max="5368" width="1" style="52" customWidth="1"/>
    <col min="5369" max="5369" width="17.625" style="52" customWidth="1"/>
    <col min="5370" max="5370" width="1" style="52" customWidth="1"/>
    <col min="5371" max="5371" width="20.625" style="52" customWidth="1"/>
    <col min="5372" max="5372" width="1" style="52" customWidth="1"/>
    <col min="5373" max="5373" width="17.625" style="52" customWidth="1"/>
    <col min="5374" max="5374" width="1.375" style="52" customWidth="1"/>
    <col min="5375" max="5375" width="17.625" style="52" customWidth="1"/>
    <col min="5376" max="5376" width="1.375" style="52" customWidth="1"/>
    <col min="5377" max="5377" width="17.625" style="52" customWidth="1"/>
    <col min="5378" max="5378" width="1" style="52" customWidth="1"/>
    <col min="5379" max="5379" width="17.625" style="52" customWidth="1"/>
    <col min="5380" max="5619" width="10.625" style="52"/>
    <col min="5620" max="5620" width="84.625" style="52" customWidth="1"/>
    <col min="5621" max="5621" width="9.375" style="52" customWidth="1"/>
    <col min="5622" max="5622" width="1.375" style="52" customWidth="1"/>
    <col min="5623" max="5623" width="17.625" style="52" customWidth="1"/>
    <col min="5624" max="5624" width="1" style="52" customWidth="1"/>
    <col min="5625" max="5625" width="17.625" style="52" customWidth="1"/>
    <col min="5626" max="5626" width="1" style="52" customWidth="1"/>
    <col min="5627" max="5627" width="20.625" style="52" customWidth="1"/>
    <col min="5628" max="5628" width="1" style="52" customWidth="1"/>
    <col min="5629" max="5629" width="17.625" style="52" customWidth="1"/>
    <col min="5630" max="5630" width="1.375" style="52" customWidth="1"/>
    <col min="5631" max="5631" width="17.625" style="52" customWidth="1"/>
    <col min="5632" max="5632" width="1.375" style="52" customWidth="1"/>
    <col min="5633" max="5633" width="17.625" style="52" customWidth="1"/>
    <col min="5634" max="5634" width="1" style="52" customWidth="1"/>
    <col min="5635" max="5635" width="17.625" style="52" customWidth="1"/>
    <col min="5636" max="5875" width="10.625" style="52"/>
    <col min="5876" max="5876" width="84.625" style="52" customWidth="1"/>
    <col min="5877" max="5877" width="9.375" style="52" customWidth="1"/>
    <col min="5878" max="5878" width="1.375" style="52" customWidth="1"/>
    <col min="5879" max="5879" width="17.625" style="52" customWidth="1"/>
    <col min="5880" max="5880" width="1" style="52" customWidth="1"/>
    <col min="5881" max="5881" width="17.625" style="52" customWidth="1"/>
    <col min="5882" max="5882" width="1" style="52" customWidth="1"/>
    <col min="5883" max="5883" width="20.625" style="52" customWidth="1"/>
    <col min="5884" max="5884" width="1" style="52" customWidth="1"/>
    <col min="5885" max="5885" width="17.625" style="52" customWidth="1"/>
    <col min="5886" max="5886" width="1.375" style="52" customWidth="1"/>
    <col min="5887" max="5887" width="17.625" style="52" customWidth="1"/>
    <col min="5888" max="5888" width="1.375" style="52" customWidth="1"/>
    <col min="5889" max="5889" width="17.625" style="52" customWidth="1"/>
    <col min="5890" max="5890" width="1" style="52" customWidth="1"/>
    <col min="5891" max="5891" width="17.625" style="52" customWidth="1"/>
    <col min="5892" max="6131" width="10.625" style="52"/>
    <col min="6132" max="6132" width="84.625" style="52" customWidth="1"/>
    <col min="6133" max="6133" width="9.375" style="52" customWidth="1"/>
    <col min="6134" max="6134" width="1.375" style="52" customWidth="1"/>
    <col min="6135" max="6135" width="17.625" style="52" customWidth="1"/>
    <col min="6136" max="6136" width="1" style="52" customWidth="1"/>
    <col min="6137" max="6137" width="17.625" style="52" customWidth="1"/>
    <col min="6138" max="6138" width="1" style="52" customWidth="1"/>
    <col min="6139" max="6139" width="20.625" style="52" customWidth="1"/>
    <col min="6140" max="6140" width="1" style="52" customWidth="1"/>
    <col min="6141" max="6141" width="17.625" style="52" customWidth="1"/>
    <col min="6142" max="6142" width="1.375" style="52" customWidth="1"/>
    <col min="6143" max="6143" width="17.625" style="52" customWidth="1"/>
    <col min="6144" max="6144" width="1.375" style="52" customWidth="1"/>
    <col min="6145" max="6145" width="17.625" style="52" customWidth="1"/>
    <col min="6146" max="6146" width="1" style="52" customWidth="1"/>
    <col min="6147" max="6147" width="17.625" style="52" customWidth="1"/>
    <col min="6148" max="6387" width="10.625" style="52"/>
    <col min="6388" max="6388" width="84.625" style="52" customWidth="1"/>
    <col min="6389" max="6389" width="9.375" style="52" customWidth="1"/>
    <col min="6390" max="6390" width="1.375" style="52" customWidth="1"/>
    <col min="6391" max="6391" width="17.625" style="52" customWidth="1"/>
    <col min="6392" max="6392" width="1" style="52" customWidth="1"/>
    <col min="6393" max="6393" width="17.625" style="52" customWidth="1"/>
    <col min="6394" max="6394" width="1" style="52" customWidth="1"/>
    <col min="6395" max="6395" width="20.625" style="52" customWidth="1"/>
    <col min="6396" max="6396" width="1" style="52" customWidth="1"/>
    <col min="6397" max="6397" width="17.625" style="52" customWidth="1"/>
    <col min="6398" max="6398" width="1.375" style="52" customWidth="1"/>
    <col min="6399" max="6399" width="17.625" style="52" customWidth="1"/>
    <col min="6400" max="6400" width="1.375" style="52" customWidth="1"/>
    <col min="6401" max="6401" width="17.625" style="52" customWidth="1"/>
    <col min="6402" max="6402" width="1" style="52" customWidth="1"/>
    <col min="6403" max="6403" width="17.625" style="52" customWidth="1"/>
    <col min="6404" max="6643" width="10.625" style="52"/>
    <col min="6644" max="6644" width="84.625" style="52" customWidth="1"/>
    <col min="6645" max="6645" width="9.375" style="52" customWidth="1"/>
    <col min="6646" max="6646" width="1.375" style="52" customWidth="1"/>
    <col min="6647" max="6647" width="17.625" style="52" customWidth="1"/>
    <col min="6648" max="6648" width="1" style="52" customWidth="1"/>
    <col min="6649" max="6649" width="17.625" style="52" customWidth="1"/>
    <col min="6650" max="6650" width="1" style="52" customWidth="1"/>
    <col min="6651" max="6651" width="20.625" style="52" customWidth="1"/>
    <col min="6652" max="6652" width="1" style="52" customWidth="1"/>
    <col min="6653" max="6653" width="17.625" style="52" customWidth="1"/>
    <col min="6654" max="6654" width="1.375" style="52" customWidth="1"/>
    <col min="6655" max="6655" width="17.625" style="52" customWidth="1"/>
    <col min="6656" max="6656" width="1.375" style="52" customWidth="1"/>
    <col min="6657" max="6657" width="17.625" style="52" customWidth="1"/>
    <col min="6658" max="6658" width="1" style="52" customWidth="1"/>
    <col min="6659" max="6659" width="17.625" style="52" customWidth="1"/>
    <col min="6660" max="6899" width="10.625" style="52"/>
    <col min="6900" max="6900" width="84.625" style="52" customWidth="1"/>
    <col min="6901" max="6901" width="9.375" style="52" customWidth="1"/>
    <col min="6902" max="6902" width="1.375" style="52" customWidth="1"/>
    <col min="6903" max="6903" width="17.625" style="52" customWidth="1"/>
    <col min="6904" max="6904" width="1" style="52" customWidth="1"/>
    <col min="6905" max="6905" width="17.625" style="52" customWidth="1"/>
    <col min="6906" max="6906" width="1" style="52" customWidth="1"/>
    <col min="6907" max="6907" width="20.625" style="52" customWidth="1"/>
    <col min="6908" max="6908" width="1" style="52" customWidth="1"/>
    <col min="6909" max="6909" width="17.625" style="52" customWidth="1"/>
    <col min="6910" max="6910" width="1.375" style="52" customWidth="1"/>
    <col min="6911" max="6911" width="17.625" style="52" customWidth="1"/>
    <col min="6912" max="6912" width="1.375" style="52" customWidth="1"/>
    <col min="6913" max="6913" width="17.625" style="52" customWidth="1"/>
    <col min="6914" max="6914" width="1" style="52" customWidth="1"/>
    <col min="6915" max="6915" width="17.625" style="52" customWidth="1"/>
    <col min="6916" max="7155" width="10.625" style="52"/>
    <col min="7156" max="7156" width="84.625" style="52" customWidth="1"/>
    <col min="7157" max="7157" width="9.375" style="52" customWidth="1"/>
    <col min="7158" max="7158" width="1.375" style="52" customWidth="1"/>
    <col min="7159" max="7159" width="17.625" style="52" customWidth="1"/>
    <col min="7160" max="7160" width="1" style="52" customWidth="1"/>
    <col min="7161" max="7161" width="17.625" style="52" customWidth="1"/>
    <col min="7162" max="7162" width="1" style="52" customWidth="1"/>
    <col min="7163" max="7163" width="20.625" style="52" customWidth="1"/>
    <col min="7164" max="7164" width="1" style="52" customWidth="1"/>
    <col min="7165" max="7165" width="17.625" style="52" customWidth="1"/>
    <col min="7166" max="7166" width="1.375" style="52" customWidth="1"/>
    <col min="7167" max="7167" width="17.625" style="52" customWidth="1"/>
    <col min="7168" max="7168" width="1.375" style="52" customWidth="1"/>
    <col min="7169" max="7169" width="17.625" style="52" customWidth="1"/>
    <col min="7170" max="7170" width="1" style="52" customWidth="1"/>
    <col min="7171" max="7171" width="17.625" style="52" customWidth="1"/>
    <col min="7172" max="7411" width="10.625" style="52"/>
    <col min="7412" max="7412" width="84.625" style="52" customWidth="1"/>
    <col min="7413" max="7413" width="9.375" style="52" customWidth="1"/>
    <col min="7414" max="7414" width="1.375" style="52" customWidth="1"/>
    <col min="7415" max="7415" width="17.625" style="52" customWidth="1"/>
    <col min="7416" max="7416" width="1" style="52" customWidth="1"/>
    <col min="7417" max="7417" width="17.625" style="52" customWidth="1"/>
    <col min="7418" max="7418" width="1" style="52" customWidth="1"/>
    <col min="7419" max="7419" width="20.625" style="52" customWidth="1"/>
    <col min="7420" max="7420" width="1" style="52" customWidth="1"/>
    <col min="7421" max="7421" width="17.625" style="52" customWidth="1"/>
    <col min="7422" max="7422" width="1.375" style="52" customWidth="1"/>
    <col min="7423" max="7423" width="17.625" style="52" customWidth="1"/>
    <col min="7424" max="7424" width="1.375" style="52" customWidth="1"/>
    <col min="7425" max="7425" width="17.625" style="52" customWidth="1"/>
    <col min="7426" max="7426" width="1" style="52" customWidth="1"/>
    <col min="7427" max="7427" width="17.625" style="52" customWidth="1"/>
    <col min="7428" max="7667" width="10.625" style="52"/>
    <col min="7668" max="7668" width="84.625" style="52" customWidth="1"/>
    <col min="7669" max="7669" width="9.375" style="52" customWidth="1"/>
    <col min="7670" max="7670" width="1.375" style="52" customWidth="1"/>
    <col min="7671" max="7671" width="17.625" style="52" customWidth="1"/>
    <col min="7672" max="7672" width="1" style="52" customWidth="1"/>
    <col min="7673" max="7673" width="17.625" style="52" customWidth="1"/>
    <col min="7674" max="7674" width="1" style="52" customWidth="1"/>
    <col min="7675" max="7675" width="20.625" style="52" customWidth="1"/>
    <col min="7676" max="7676" width="1" style="52" customWidth="1"/>
    <col min="7677" max="7677" width="17.625" style="52" customWidth="1"/>
    <col min="7678" max="7678" width="1.375" style="52" customWidth="1"/>
    <col min="7679" max="7679" width="17.625" style="52" customWidth="1"/>
    <col min="7680" max="7680" width="1.375" style="52" customWidth="1"/>
    <col min="7681" max="7681" width="17.625" style="52" customWidth="1"/>
    <col min="7682" max="7682" width="1" style="52" customWidth="1"/>
    <col min="7683" max="7683" width="17.625" style="52" customWidth="1"/>
    <col min="7684" max="7923" width="10.625" style="52"/>
    <col min="7924" max="7924" width="84.625" style="52" customWidth="1"/>
    <col min="7925" max="7925" width="9.375" style="52" customWidth="1"/>
    <col min="7926" max="7926" width="1.375" style="52" customWidth="1"/>
    <col min="7927" max="7927" width="17.625" style="52" customWidth="1"/>
    <col min="7928" max="7928" width="1" style="52" customWidth="1"/>
    <col min="7929" max="7929" width="17.625" style="52" customWidth="1"/>
    <col min="7930" max="7930" width="1" style="52" customWidth="1"/>
    <col min="7931" max="7931" width="20.625" style="52" customWidth="1"/>
    <col min="7932" max="7932" width="1" style="52" customWidth="1"/>
    <col min="7933" max="7933" width="17.625" style="52" customWidth="1"/>
    <col min="7934" max="7934" width="1.375" style="52" customWidth="1"/>
    <col min="7935" max="7935" width="17.625" style="52" customWidth="1"/>
    <col min="7936" max="7936" width="1.375" style="52" customWidth="1"/>
    <col min="7937" max="7937" width="17.625" style="52" customWidth="1"/>
    <col min="7938" max="7938" width="1" style="52" customWidth="1"/>
    <col min="7939" max="7939" width="17.625" style="52" customWidth="1"/>
    <col min="7940" max="8179" width="10.625" style="52"/>
    <col min="8180" max="8180" width="84.625" style="52" customWidth="1"/>
    <col min="8181" max="8181" width="9.375" style="52" customWidth="1"/>
    <col min="8182" max="8182" width="1.375" style="52" customWidth="1"/>
    <col min="8183" max="8183" width="17.625" style="52" customWidth="1"/>
    <col min="8184" max="8184" width="1" style="52" customWidth="1"/>
    <col min="8185" max="8185" width="17.625" style="52" customWidth="1"/>
    <col min="8186" max="8186" width="1" style="52" customWidth="1"/>
    <col min="8187" max="8187" width="20.625" style="52" customWidth="1"/>
    <col min="8188" max="8188" width="1" style="52" customWidth="1"/>
    <col min="8189" max="8189" width="17.625" style="52" customWidth="1"/>
    <col min="8190" max="8190" width="1.375" style="52" customWidth="1"/>
    <col min="8191" max="8191" width="17.625" style="52" customWidth="1"/>
    <col min="8192" max="8192" width="1.375" style="52" customWidth="1"/>
    <col min="8193" max="8193" width="17.625" style="52" customWidth="1"/>
    <col min="8194" max="8194" width="1" style="52" customWidth="1"/>
    <col min="8195" max="8195" width="17.625" style="52" customWidth="1"/>
    <col min="8196" max="8435" width="10.625" style="52"/>
    <col min="8436" max="8436" width="84.625" style="52" customWidth="1"/>
    <col min="8437" max="8437" width="9.375" style="52" customWidth="1"/>
    <col min="8438" max="8438" width="1.375" style="52" customWidth="1"/>
    <col min="8439" max="8439" width="17.625" style="52" customWidth="1"/>
    <col min="8440" max="8440" width="1" style="52" customWidth="1"/>
    <col min="8441" max="8441" width="17.625" style="52" customWidth="1"/>
    <col min="8442" max="8442" width="1" style="52" customWidth="1"/>
    <col min="8443" max="8443" width="20.625" style="52" customWidth="1"/>
    <col min="8444" max="8444" width="1" style="52" customWidth="1"/>
    <col min="8445" max="8445" width="17.625" style="52" customWidth="1"/>
    <col min="8446" max="8446" width="1.375" style="52" customWidth="1"/>
    <col min="8447" max="8447" width="17.625" style="52" customWidth="1"/>
    <col min="8448" max="8448" width="1.375" style="52" customWidth="1"/>
    <col min="8449" max="8449" width="17.625" style="52" customWidth="1"/>
    <col min="8450" max="8450" width="1" style="52" customWidth="1"/>
    <col min="8451" max="8451" width="17.625" style="52" customWidth="1"/>
    <col min="8452" max="8691" width="10.625" style="52"/>
    <col min="8692" max="8692" width="84.625" style="52" customWidth="1"/>
    <col min="8693" max="8693" width="9.375" style="52" customWidth="1"/>
    <col min="8694" max="8694" width="1.375" style="52" customWidth="1"/>
    <col min="8695" max="8695" width="17.625" style="52" customWidth="1"/>
    <col min="8696" max="8696" width="1" style="52" customWidth="1"/>
    <col min="8697" max="8697" width="17.625" style="52" customWidth="1"/>
    <col min="8698" max="8698" width="1" style="52" customWidth="1"/>
    <col min="8699" max="8699" width="20.625" style="52" customWidth="1"/>
    <col min="8700" max="8700" width="1" style="52" customWidth="1"/>
    <col min="8701" max="8701" width="17.625" style="52" customWidth="1"/>
    <col min="8702" max="8702" width="1.375" style="52" customWidth="1"/>
    <col min="8703" max="8703" width="17.625" style="52" customWidth="1"/>
    <col min="8704" max="8704" width="1.375" style="52" customWidth="1"/>
    <col min="8705" max="8705" width="17.625" style="52" customWidth="1"/>
    <col min="8706" max="8706" width="1" style="52" customWidth="1"/>
    <col min="8707" max="8707" width="17.625" style="52" customWidth="1"/>
    <col min="8708" max="8947" width="10.625" style="52"/>
    <col min="8948" max="8948" width="84.625" style="52" customWidth="1"/>
    <col min="8949" max="8949" width="9.375" style="52" customWidth="1"/>
    <col min="8950" max="8950" width="1.375" style="52" customWidth="1"/>
    <col min="8951" max="8951" width="17.625" style="52" customWidth="1"/>
    <col min="8952" max="8952" width="1" style="52" customWidth="1"/>
    <col min="8953" max="8953" width="17.625" style="52" customWidth="1"/>
    <col min="8954" max="8954" width="1" style="52" customWidth="1"/>
    <col min="8955" max="8955" width="20.625" style="52" customWidth="1"/>
    <col min="8956" max="8956" width="1" style="52" customWidth="1"/>
    <col min="8957" max="8957" width="17.625" style="52" customWidth="1"/>
    <col min="8958" max="8958" width="1.375" style="52" customWidth="1"/>
    <col min="8959" max="8959" width="17.625" style="52" customWidth="1"/>
    <col min="8960" max="8960" width="1.375" style="52" customWidth="1"/>
    <col min="8961" max="8961" width="17.625" style="52" customWidth="1"/>
    <col min="8962" max="8962" width="1" style="52" customWidth="1"/>
    <col min="8963" max="8963" width="17.625" style="52" customWidth="1"/>
    <col min="8964" max="9203" width="10.625" style="52"/>
    <col min="9204" max="9204" width="84.625" style="52" customWidth="1"/>
    <col min="9205" max="9205" width="9.375" style="52" customWidth="1"/>
    <col min="9206" max="9206" width="1.375" style="52" customWidth="1"/>
    <col min="9207" max="9207" width="17.625" style="52" customWidth="1"/>
    <col min="9208" max="9208" width="1" style="52" customWidth="1"/>
    <col min="9209" max="9209" width="17.625" style="52" customWidth="1"/>
    <col min="9210" max="9210" width="1" style="52" customWidth="1"/>
    <col min="9211" max="9211" width="20.625" style="52" customWidth="1"/>
    <col min="9212" max="9212" width="1" style="52" customWidth="1"/>
    <col min="9213" max="9213" width="17.625" style="52" customWidth="1"/>
    <col min="9214" max="9214" width="1.375" style="52" customWidth="1"/>
    <col min="9215" max="9215" width="17.625" style="52" customWidth="1"/>
    <col min="9216" max="9216" width="1.375" style="52" customWidth="1"/>
    <col min="9217" max="9217" width="17.625" style="52" customWidth="1"/>
    <col min="9218" max="9218" width="1" style="52" customWidth="1"/>
    <col min="9219" max="9219" width="17.625" style="52" customWidth="1"/>
    <col min="9220" max="9459" width="10.625" style="52"/>
    <col min="9460" max="9460" width="84.625" style="52" customWidth="1"/>
    <col min="9461" max="9461" width="9.375" style="52" customWidth="1"/>
    <col min="9462" max="9462" width="1.375" style="52" customWidth="1"/>
    <col min="9463" max="9463" width="17.625" style="52" customWidth="1"/>
    <col min="9464" max="9464" width="1" style="52" customWidth="1"/>
    <col min="9465" max="9465" width="17.625" style="52" customWidth="1"/>
    <col min="9466" max="9466" width="1" style="52" customWidth="1"/>
    <col min="9467" max="9467" width="20.625" style="52" customWidth="1"/>
    <col min="9468" max="9468" width="1" style="52" customWidth="1"/>
    <col min="9469" max="9469" width="17.625" style="52" customWidth="1"/>
    <col min="9470" max="9470" width="1.375" style="52" customWidth="1"/>
    <col min="9471" max="9471" width="17.625" style="52" customWidth="1"/>
    <col min="9472" max="9472" width="1.375" style="52" customWidth="1"/>
    <col min="9473" max="9473" width="17.625" style="52" customWidth="1"/>
    <col min="9474" max="9474" width="1" style="52" customWidth="1"/>
    <col min="9475" max="9475" width="17.625" style="52" customWidth="1"/>
    <col min="9476" max="9715" width="10.625" style="52"/>
    <col min="9716" max="9716" width="84.625" style="52" customWidth="1"/>
    <col min="9717" max="9717" width="9.375" style="52" customWidth="1"/>
    <col min="9718" max="9718" width="1.375" style="52" customWidth="1"/>
    <col min="9719" max="9719" width="17.625" style="52" customWidth="1"/>
    <col min="9720" max="9720" width="1" style="52" customWidth="1"/>
    <col min="9721" max="9721" width="17.625" style="52" customWidth="1"/>
    <col min="9722" max="9722" width="1" style="52" customWidth="1"/>
    <col min="9723" max="9723" width="20.625" style="52" customWidth="1"/>
    <col min="9724" max="9724" width="1" style="52" customWidth="1"/>
    <col min="9725" max="9725" width="17.625" style="52" customWidth="1"/>
    <col min="9726" max="9726" width="1.375" style="52" customWidth="1"/>
    <col min="9727" max="9727" width="17.625" style="52" customWidth="1"/>
    <col min="9728" max="9728" width="1.375" style="52" customWidth="1"/>
    <col min="9729" max="9729" width="17.625" style="52" customWidth="1"/>
    <col min="9730" max="9730" width="1" style="52" customWidth="1"/>
    <col min="9731" max="9731" width="17.625" style="52" customWidth="1"/>
    <col min="9732" max="9971" width="10.625" style="52"/>
    <col min="9972" max="9972" width="84.625" style="52" customWidth="1"/>
    <col min="9973" max="9973" width="9.375" style="52" customWidth="1"/>
    <col min="9974" max="9974" width="1.375" style="52" customWidth="1"/>
    <col min="9975" max="9975" width="17.625" style="52" customWidth="1"/>
    <col min="9976" max="9976" width="1" style="52" customWidth="1"/>
    <col min="9977" max="9977" width="17.625" style="52" customWidth="1"/>
    <col min="9978" max="9978" width="1" style="52" customWidth="1"/>
    <col min="9979" max="9979" width="20.625" style="52" customWidth="1"/>
    <col min="9980" max="9980" width="1" style="52" customWidth="1"/>
    <col min="9981" max="9981" width="17.625" style="52" customWidth="1"/>
    <col min="9982" max="9982" width="1.375" style="52" customWidth="1"/>
    <col min="9983" max="9983" width="17.625" style="52" customWidth="1"/>
    <col min="9984" max="9984" width="1.375" style="52" customWidth="1"/>
    <col min="9985" max="9985" width="17.625" style="52" customWidth="1"/>
    <col min="9986" max="9986" width="1" style="52" customWidth="1"/>
    <col min="9987" max="9987" width="17.625" style="52" customWidth="1"/>
    <col min="9988" max="10227" width="10.625" style="52"/>
    <col min="10228" max="10228" width="84.625" style="52" customWidth="1"/>
    <col min="10229" max="10229" width="9.375" style="52" customWidth="1"/>
    <col min="10230" max="10230" width="1.375" style="52" customWidth="1"/>
    <col min="10231" max="10231" width="17.625" style="52" customWidth="1"/>
    <col min="10232" max="10232" width="1" style="52" customWidth="1"/>
    <col min="10233" max="10233" width="17.625" style="52" customWidth="1"/>
    <col min="10234" max="10234" width="1" style="52" customWidth="1"/>
    <col min="10235" max="10235" width="20.625" style="52" customWidth="1"/>
    <col min="10236" max="10236" width="1" style="52" customWidth="1"/>
    <col min="10237" max="10237" width="17.625" style="52" customWidth="1"/>
    <col min="10238" max="10238" width="1.375" style="52" customWidth="1"/>
    <col min="10239" max="10239" width="17.625" style="52" customWidth="1"/>
    <col min="10240" max="10240" width="1.375" style="52" customWidth="1"/>
    <col min="10241" max="10241" width="17.625" style="52" customWidth="1"/>
    <col min="10242" max="10242" width="1" style="52" customWidth="1"/>
    <col min="10243" max="10243" width="17.625" style="52" customWidth="1"/>
    <col min="10244" max="10483" width="10.625" style="52"/>
    <col min="10484" max="10484" width="84.625" style="52" customWidth="1"/>
    <col min="10485" max="10485" width="9.375" style="52" customWidth="1"/>
    <col min="10486" max="10486" width="1.375" style="52" customWidth="1"/>
    <col min="10487" max="10487" width="17.625" style="52" customWidth="1"/>
    <col min="10488" max="10488" width="1" style="52" customWidth="1"/>
    <col min="10489" max="10489" width="17.625" style="52" customWidth="1"/>
    <col min="10490" max="10490" width="1" style="52" customWidth="1"/>
    <col min="10491" max="10491" width="20.625" style="52" customWidth="1"/>
    <col min="10492" max="10492" width="1" style="52" customWidth="1"/>
    <col min="10493" max="10493" width="17.625" style="52" customWidth="1"/>
    <col min="10494" max="10494" width="1.375" style="52" customWidth="1"/>
    <col min="10495" max="10495" width="17.625" style="52" customWidth="1"/>
    <col min="10496" max="10496" width="1.375" style="52" customWidth="1"/>
    <col min="10497" max="10497" width="17.625" style="52" customWidth="1"/>
    <col min="10498" max="10498" width="1" style="52" customWidth="1"/>
    <col min="10499" max="10499" width="17.625" style="52" customWidth="1"/>
    <col min="10500" max="10739" width="10.625" style="52"/>
    <col min="10740" max="10740" width="84.625" style="52" customWidth="1"/>
    <col min="10741" max="10741" width="9.375" style="52" customWidth="1"/>
    <col min="10742" max="10742" width="1.375" style="52" customWidth="1"/>
    <col min="10743" max="10743" width="17.625" style="52" customWidth="1"/>
    <col min="10744" max="10744" width="1" style="52" customWidth="1"/>
    <col min="10745" max="10745" width="17.625" style="52" customWidth="1"/>
    <col min="10746" max="10746" width="1" style="52" customWidth="1"/>
    <col min="10747" max="10747" width="20.625" style="52" customWidth="1"/>
    <col min="10748" max="10748" width="1" style="52" customWidth="1"/>
    <col min="10749" max="10749" width="17.625" style="52" customWidth="1"/>
    <col min="10750" max="10750" width="1.375" style="52" customWidth="1"/>
    <col min="10751" max="10751" width="17.625" style="52" customWidth="1"/>
    <col min="10752" max="10752" width="1.375" style="52" customWidth="1"/>
    <col min="10753" max="10753" width="17.625" style="52" customWidth="1"/>
    <col min="10754" max="10754" width="1" style="52" customWidth="1"/>
    <col min="10755" max="10755" width="17.625" style="52" customWidth="1"/>
    <col min="10756" max="10995" width="10.625" style="52"/>
    <col min="10996" max="10996" width="84.625" style="52" customWidth="1"/>
    <col min="10997" max="10997" width="9.375" style="52" customWidth="1"/>
    <col min="10998" max="10998" width="1.375" style="52" customWidth="1"/>
    <col min="10999" max="10999" width="17.625" style="52" customWidth="1"/>
    <col min="11000" max="11000" width="1" style="52" customWidth="1"/>
    <col min="11001" max="11001" width="17.625" style="52" customWidth="1"/>
    <col min="11002" max="11002" width="1" style="52" customWidth="1"/>
    <col min="11003" max="11003" width="20.625" style="52" customWidth="1"/>
    <col min="11004" max="11004" width="1" style="52" customWidth="1"/>
    <col min="11005" max="11005" width="17.625" style="52" customWidth="1"/>
    <col min="11006" max="11006" width="1.375" style="52" customWidth="1"/>
    <col min="11007" max="11007" width="17.625" style="52" customWidth="1"/>
    <col min="11008" max="11008" width="1.375" style="52" customWidth="1"/>
    <col min="11009" max="11009" width="17.625" style="52" customWidth="1"/>
    <col min="11010" max="11010" width="1" style="52" customWidth="1"/>
    <col min="11011" max="11011" width="17.625" style="52" customWidth="1"/>
    <col min="11012" max="11251" width="10.625" style="52"/>
    <col min="11252" max="11252" width="84.625" style="52" customWidth="1"/>
    <col min="11253" max="11253" width="9.375" style="52" customWidth="1"/>
    <col min="11254" max="11254" width="1.375" style="52" customWidth="1"/>
    <col min="11255" max="11255" width="17.625" style="52" customWidth="1"/>
    <col min="11256" max="11256" width="1" style="52" customWidth="1"/>
    <col min="11257" max="11257" width="17.625" style="52" customWidth="1"/>
    <col min="11258" max="11258" width="1" style="52" customWidth="1"/>
    <col min="11259" max="11259" width="20.625" style="52" customWidth="1"/>
    <col min="11260" max="11260" width="1" style="52" customWidth="1"/>
    <col min="11261" max="11261" width="17.625" style="52" customWidth="1"/>
    <col min="11262" max="11262" width="1.375" style="52" customWidth="1"/>
    <col min="11263" max="11263" width="17.625" style="52" customWidth="1"/>
    <col min="11264" max="11264" width="1.375" style="52" customWidth="1"/>
    <col min="11265" max="11265" width="17.625" style="52" customWidth="1"/>
    <col min="11266" max="11266" width="1" style="52" customWidth="1"/>
    <col min="11267" max="11267" width="17.625" style="52" customWidth="1"/>
    <col min="11268" max="11507" width="10.625" style="52"/>
    <col min="11508" max="11508" width="84.625" style="52" customWidth="1"/>
    <col min="11509" max="11509" width="9.375" style="52" customWidth="1"/>
    <col min="11510" max="11510" width="1.375" style="52" customWidth="1"/>
    <col min="11511" max="11511" width="17.625" style="52" customWidth="1"/>
    <col min="11512" max="11512" width="1" style="52" customWidth="1"/>
    <col min="11513" max="11513" width="17.625" style="52" customWidth="1"/>
    <col min="11514" max="11514" width="1" style="52" customWidth="1"/>
    <col min="11515" max="11515" width="20.625" style="52" customWidth="1"/>
    <col min="11516" max="11516" width="1" style="52" customWidth="1"/>
    <col min="11517" max="11517" width="17.625" style="52" customWidth="1"/>
    <col min="11518" max="11518" width="1.375" style="52" customWidth="1"/>
    <col min="11519" max="11519" width="17.625" style="52" customWidth="1"/>
    <col min="11520" max="11520" width="1.375" style="52" customWidth="1"/>
    <col min="11521" max="11521" width="17.625" style="52" customWidth="1"/>
    <col min="11522" max="11522" width="1" style="52" customWidth="1"/>
    <col min="11523" max="11523" width="17.625" style="52" customWidth="1"/>
    <col min="11524" max="11763" width="10.625" style="52"/>
    <col min="11764" max="11764" width="84.625" style="52" customWidth="1"/>
    <col min="11765" max="11765" width="9.375" style="52" customWidth="1"/>
    <col min="11766" max="11766" width="1.375" style="52" customWidth="1"/>
    <col min="11767" max="11767" width="17.625" style="52" customWidth="1"/>
    <col min="11768" max="11768" width="1" style="52" customWidth="1"/>
    <col min="11769" max="11769" width="17.625" style="52" customWidth="1"/>
    <col min="11770" max="11770" width="1" style="52" customWidth="1"/>
    <col min="11771" max="11771" width="20.625" style="52" customWidth="1"/>
    <col min="11772" max="11772" width="1" style="52" customWidth="1"/>
    <col min="11773" max="11773" width="17.625" style="52" customWidth="1"/>
    <col min="11774" max="11774" width="1.375" style="52" customWidth="1"/>
    <col min="11775" max="11775" width="17.625" style="52" customWidth="1"/>
    <col min="11776" max="11776" width="1.375" style="52" customWidth="1"/>
    <col min="11777" max="11777" width="17.625" style="52" customWidth="1"/>
    <col min="11778" max="11778" width="1" style="52" customWidth="1"/>
    <col min="11779" max="11779" width="17.625" style="52" customWidth="1"/>
    <col min="11780" max="12019" width="10.625" style="52"/>
    <col min="12020" max="12020" width="84.625" style="52" customWidth="1"/>
    <col min="12021" max="12021" width="9.375" style="52" customWidth="1"/>
    <col min="12022" max="12022" width="1.375" style="52" customWidth="1"/>
    <col min="12023" max="12023" width="17.625" style="52" customWidth="1"/>
    <col min="12024" max="12024" width="1" style="52" customWidth="1"/>
    <col min="12025" max="12025" width="17.625" style="52" customWidth="1"/>
    <col min="12026" max="12026" width="1" style="52" customWidth="1"/>
    <col min="12027" max="12027" width="20.625" style="52" customWidth="1"/>
    <col min="12028" max="12028" width="1" style="52" customWidth="1"/>
    <col min="12029" max="12029" width="17.625" style="52" customWidth="1"/>
    <col min="12030" max="12030" width="1.375" style="52" customWidth="1"/>
    <col min="12031" max="12031" width="17.625" style="52" customWidth="1"/>
    <col min="12032" max="12032" width="1.375" style="52" customWidth="1"/>
    <col min="12033" max="12033" width="17.625" style="52" customWidth="1"/>
    <col min="12034" max="12034" width="1" style="52" customWidth="1"/>
    <col min="12035" max="12035" width="17.625" style="52" customWidth="1"/>
    <col min="12036" max="12275" width="10.625" style="52"/>
    <col min="12276" max="12276" width="84.625" style="52" customWidth="1"/>
    <col min="12277" max="12277" width="9.375" style="52" customWidth="1"/>
    <col min="12278" max="12278" width="1.375" style="52" customWidth="1"/>
    <col min="12279" max="12279" width="17.625" style="52" customWidth="1"/>
    <col min="12280" max="12280" width="1" style="52" customWidth="1"/>
    <col min="12281" max="12281" width="17.625" style="52" customWidth="1"/>
    <col min="12282" max="12282" width="1" style="52" customWidth="1"/>
    <col min="12283" max="12283" width="20.625" style="52" customWidth="1"/>
    <col min="12284" max="12284" width="1" style="52" customWidth="1"/>
    <col min="12285" max="12285" width="17.625" style="52" customWidth="1"/>
    <col min="12286" max="12286" width="1.375" style="52" customWidth="1"/>
    <col min="12287" max="12287" width="17.625" style="52" customWidth="1"/>
    <col min="12288" max="12288" width="1.375" style="52" customWidth="1"/>
    <col min="12289" max="12289" width="17.625" style="52" customWidth="1"/>
    <col min="12290" max="12290" width="1" style="52" customWidth="1"/>
    <col min="12291" max="12291" width="17.625" style="52" customWidth="1"/>
    <col min="12292" max="12531" width="10.625" style="52"/>
    <col min="12532" max="12532" width="84.625" style="52" customWidth="1"/>
    <col min="12533" max="12533" width="9.375" style="52" customWidth="1"/>
    <col min="12534" max="12534" width="1.375" style="52" customWidth="1"/>
    <col min="12535" max="12535" width="17.625" style="52" customWidth="1"/>
    <col min="12536" max="12536" width="1" style="52" customWidth="1"/>
    <col min="12537" max="12537" width="17.625" style="52" customWidth="1"/>
    <col min="12538" max="12538" width="1" style="52" customWidth="1"/>
    <col min="12539" max="12539" width="20.625" style="52" customWidth="1"/>
    <col min="12540" max="12540" width="1" style="52" customWidth="1"/>
    <col min="12541" max="12541" width="17.625" style="52" customWidth="1"/>
    <col min="12542" max="12542" width="1.375" style="52" customWidth="1"/>
    <col min="12543" max="12543" width="17.625" style="52" customWidth="1"/>
    <col min="12544" max="12544" width="1.375" style="52" customWidth="1"/>
    <col min="12545" max="12545" width="17.625" style="52" customWidth="1"/>
    <col min="12546" max="12546" width="1" style="52" customWidth="1"/>
    <col min="12547" max="12547" width="17.625" style="52" customWidth="1"/>
    <col min="12548" max="12787" width="10.625" style="52"/>
    <col min="12788" max="12788" width="84.625" style="52" customWidth="1"/>
    <col min="12789" max="12789" width="9.375" style="52" customWidth="1"/>
    <col min="12790" max="12790" width="1.375" style="52" customWidth="1"/>
    <col min="12791" max="12791" width="17.625" style="52" customWidth="1"/>
    <col min="12792" max="12792" width="1" style="52" customWidth="1"/>
    <col min="12793" max="12793" width="17.625" style="52" customWidth="1"/>
    <col min="12794" max="12794" width="1" style="52" customWidth="1"/>
    <col min="12795" max="12795" width="20.625" style="52" customWidth="1"/>
    <col min="12796" max="12796" width="1" style="52" customWidth="1"/>
    <col min="12797" max="12797" width="17.625" style="52" customWidth="1"/>
    <col min="12798" max="12798" width="1.375" style="52" customWidth="1"/>
    <col min="12799" max="12799" width="17.625" style="52" customWidth="1"/>
    <col min="12800" max="12800" width="1.375" style="52" customWidth="1"/>
    <col min="12801" max="12801" width="17.625" style="52" customWidth="1"/>
    <col min="12802" max="12802" width="1" style="52" customWidth="1"/>
    <col min="12803" max="12803" width="17.625" style="52" customWidth="1"/>
    <col min="12804" max="13043" width="10.625" style="52"/>
    <col min="13044" max="13044" width="84.625" style="52" customWidth="1"/>
    <col min="13045" max="13045" width="9.375" style="52" customWidth="1"/>
    <col min="13046" max="13046" width="1.375" style="52" customWidth="1"/>
    <col min="13047" max="13047" width="17.625" style="52" customWidth="1"/>
    <col min="13048" max="13048" width="1" style="52" customWidth="1"/>
    <col min="13049" max="13049" width="17.625" style="52" customWidth="1"/>
    <col min="13050" max="13050" width="1" style="52" customWidth="1"/>
    <col min="13051" max="13051" width="20.625" style="52" customWidth="1"/>
    <col min="13052" max="13052" width="1" style="52" customWidth="1"/>
    <col min="13053" max="13053" width="17.625" style="52" customWidth="1"/>
    <col min="13054" max="13054" width="1.375" style="52" customWidth="1"/>
    <col min="13055" max="13055" width="17.625" style="52" customWidth="1"/>
    <col min="13056" max="13056" width="1.375" style="52" customWidth="1"/>
    <col min="13057" max="13057" width="17.625" style="52" customWidth="1"/>
    <col min="13058" max="13058" width="1" style="52" customWidth="1"/>
    <col min="13059" max="13059" width="17.625" style="52" customWidth="1"/>
    <col min="13060" max="13299" width="10.625" style="52"/>
    <col min="13300" max="13300" width="84.625" style="52" customWidth="1"/>
    <col min="13301" max="13301" width="9.375" style="52" customWidth="1"/>
    <col min="13302" max="13302" width="1.375" style="52" customWidth="1"/>
    <col min="13303" max="13303" width="17.625" style="52" customWidth="1"/>
    <col min="13304" max="13304" width="1" style="52" customWidth="1"/>
    <col min="13305" max="13305" width="17.625" style="52" customWidth="1"/>
    <col min="13306" max="13306" width="1" style="52" customWidth="1"/>
    <col min="13307" max="13307" width="20.625" style="52" customWidth="1"/>
    <col min="13308" max="13308" width="1" style="52" customWidth="1"/>
    <col min="13309" max="13309" width="17.625" style="52" customWidth="1"/>
    <col min="13310" max="13310" width="1.375" style="52" customWidth="1"/>
    <col min="13311" max="13311" width="17.625" style="52" customWidth="1"/>
    <col min="13312" max="13312" width="1.375" style="52" customWidth="1"/>
    <col min="13313" max="13313" width="17.625" style="52" customWidth="1"/>
    <col min="13314" max="13314" width="1" style="52" customWidth="1"/>
    <col min="13315" max="13315" width="17.625" style="52" customWidth="1"/>
    <col min="13316" max="13555" width="10.625" style="52"/>
    <col min="13556" max="13556" width="84.625" style="52" customWidth="1"/>
    <col min="13557" max="13557" width="9.375" style="52" customWidth="1"/>
    <col min="13558" max="13558" width="1.375" style="52" customWidth="1"/>
    <col min="13559" max="13559" width="17.625" style="52" customWidth="1"/>
    <col min="13560" max="13560" width="1" style="52" customWidth="1"/>
    <col min="13561" max="13561" width="17.625" style="52" customWidth="1"/>
    <col min="13562" max="13562" width="1" style="52" customWidth="1"/>
    <col min="13563" max="13563" width="20.625" style="52" customWidth="1"/>
    <col min="13564" max="13564" width="1" style="52" customWidth="1"/>
    <col min="13565" max="13565" width="17.625" style="52" customWidth="1"/>
    <col min="13566" max="13566" width="1.375" style="52" customWidth="1"/>
    <col min="13567" max="13567" width="17.625" style="52" customWidth="1"/>
    <col min="13568" max="13568" width="1.375" style="52" customWidth="1"/>
    <col min="13569" max="13569" width="17.625" style="52" customWidth="1"/>
    <col min="13570" max="13570" width="1" style="52" customWidth="1"/>
    <col min="13571" max="13571" width="17.625" style="52" customWidth="1"/>
    <col min="13572" max="13811" width="10.625" style="52"/>
    <col min="13812" max="13812" width="84.625" style="52" customWidth="1"/>
    <col min="13813" max="13813" width="9.375" style="52" customWidth="1"/>
    <col min="13814" max="13814" width="1.375" style="52" customWidth="1"/>
    <col min="13815" max="13815" width="17.625" style="52" customWidth="1"/>
    <col min="13816" max="13816" width="1" style="52" customWidth="1"/>
    <col min="13817" max="13817" width="17.625" style="52" customWidth="1"/>
    <col min="13818" max="13818" width="1" style="52" customWidth="1"/>
    <col min="13819" max="13819" width="20.625" style="52" customWidth="1"/>
    <col min="13820" max="13820" width="1" style="52" customWidth="1"/>
    <col min="13821" max="13821" width="17.625" style="52" customWidth="1"/>
    <col min="13822" max="13822" width="1.375" style="52" customWidth="1"/>
    <col min="13823" max="13823" width="17.625" style="52" customWidth="1"/>
    <col min="13824" max="13824" width="1.375" style="52" customWidth="1"/>
    <col min="13825" max="13825" width="17.625" style="52" customWidth="1"/>
    <col min="13826" max="13826" width="1" style="52" customWidth="1"/>
    <col min="13827" max="13827" width="17.625" style="52" customWidth="1"/>
    <col min="13828" max="14067" width="10.625" style="52"/>
    <col min="14068" max="14068" width="84.625" style="52" customWidth="1"/>
    <col min="14069" max="14069" width="9.375" style="52" customWidth="1"/>
    <col min="14070" max="14070" width="1.375" style="52" customWidth="1"/>
    <col min="14071" max="14071" width="17.625" style="52" customWidth="1"/>
    <col min="14072" max="14072" width="1" style="52" customWidth="1"/>
    <col min="14073" max="14073" width="17.625" style="52" customWidth="1"/>
    <col min="14074" max="14074" width="1" style="52" customWidth="1"/>
    <col min="14075" max="14075" width="20.625" style="52" customWidth="1"/>
    <col min="14076" max="14076" width="1" style="52" customWidth="1"/>
    <col min="14077" max="14077" width="17.625" style="52" customWidth="1"/>
    <col min="14078" max="14078" width="1.375" style="52" customWidth="1"/>
    <col min="14079" max="14079" width="17.625" style="52" customWidth="1"/>
    <col min="14080" max="14080" width="1.375" style="52" customWidth="1"/>
    <col min="14081" max="14081" width="17.625" style="52" customWidth="1"/>
    <col min="14082" max="14082" width="1" style="52" customWidth="1"/>
    <col min="14083" max="14083" width="17.625" style="52" customWidth="1"/>
    <col min="14084" max="14323" width="10.625" style="52"/>
    <col min="14324" max="14324" width="84.625" style="52" customWidth="1"/>
    <col min="14325" max="14325" width="9.375" style="52" customWidth="1"/>
    <col min="14326" max="14326" width="1.375" style="52" customWidth="1"/>
    <col min="14327" max="14327" width="17.625" style="52" customWidth="1"/>
    <col min="14328" max="14328" width="1" style="52" customWidth="1"/>
    <col min="14329" max="14329" width="17.625" style="52" customWidth="1"/>
    <col min="14330" max="14330" width="1" style="52" customWidth="1"/>
    <col min="14331" max="14331" width="20.625" style="52" customWidth="1"/>
    <col min="14332" max="14332" width="1" style="52" customWidth="1"/>
    <col min="14333" max="14333" width="17.625" style="52" customWidth="1"/>
    <col min="14334" max="14334" width="1.375" style="52" customWidth="1"/>
    <col min="14335" max="14335" width="17.625" style="52" customWidth="1"/>
    <col min="14336" max="14336" width="1.375" style="52" customWidth="1"/>
    <col min="14337" max="14337" width="17.625" style="52" customWidth="1"/>
    <col min="14338" max="14338" width="1" style="52" customWidth="1"/>
    <col min="14339" max="14339" width="17.625" style="52" customWidth="1"/>
    <col min="14340" max="14579" width="10.625" style="52"/>
    <col min="14580" max="14580" width="84.625" style="52" customWidth="1"/>
    <col min="14581" max="14581" width="9.375" style="52" customWidth="1"/>
    <col min="14582" max="14582" width="1.375" style="52" customWidth="1"/>
    <col min="14583" max="14583" width="17.625" style="52" customWidth="1"/>
    <col min="14584" max="14584" width="1" style="52" customWidth="1"/>
    <col min="14585" max="14585" width="17.625" style="52" customWidth="1"/>
    <col min="14586" max="14586" width="1" style="52" customWidth="1"/>
    <col min="14587" max="14587" width="20.625" style="52" customWidth="1"/>
    <col min="14588" max="14588" width="1" style="52" customWidth="1"/>
    <col min="14589" max="14589" width="17.625" style="52" customWidth="1"/>
    <col min="14590" max="14590" width="1.375" style="52" customWidth="1"/>
    <col min="14591" max="14591" width="17.625" style="52" customWidth="1"/>
    <col min="14592" max="14592" width="1.375" style="52" customWidth="1"/>
    <col min="14593" max="14593" width="17.625" style="52" customWidth="1"/>
    <col min="14594" max="14594" width="1" style="52" customWidth="1"/>
    <col min="14595" max="14595" width="17.625" style="52" customWidth="1"/>
    <col min="14596" max="14835" width="10.625" style="52"/>
    <col min="14836" max="14836" width="84.625" style="52" customWidth="1"/>
    <col min="14837" max="14837" width="9.375" style="52" customWidth="1"/>
    <col min="14838" max="14838" width="1.375" style="52" customWidth="1"/>
    <col min="14839" max="14839" width="17.625" style="52" customWidth="1"/>
    <col min="14840" max="14840" width="1" style="52" customWidth="1"/>
    <col min="14841" max="14841" width="17.625" style="52" customWidth="1"/>
    <col min="14842" max="14842" width="1" style="52" customWidth="1"/>
    <col min="14843" max="14843" width="20.625" style="52" customWidth="1"/>
    <col min="14844" max="14844" width="1" style="52" customWidth="1"/>
    <col min="14845" max="14845" width="17.625" style="52" customWidth="1"/>
    <col min="14846" max="14846" width="1.375" style="52" customWidth="1"/>
    <col min="14847" max="14847" width="17.625" style="52" customWidth="1"/>
    <col min="14848" max="14848" width="1.375" style="52" customWidth="1"/>
    <col min="14849" max="14849" width="17.625" style="52" customWidth="1"/>
    <col min="14850" max="14850" width="1" style="52" customWidth="1"/>
    <col min="14851" max="14851" width="17.625" style="52" customWidth="1"/>
    <col min="14852" max="15091" width="10.625" style="52"/>
    <col min="15092" max="15092" width="84.625" style="52" customWidth="1"/>
    <col min="15093" max="15093" width="9.375" style="52" customWidth="1"/>
    <col min="15094" max="15094" width="1.375" style="52" customWidth="1"/>
    <col min="15095" max="15095" width="17.625" style="52" customWidth="1"/>
    <col min="15096" max="15096" width="1" style="52" customWidth="1"/>
    <col min="15097" max="15097" width="17.625" style="52" customWidth="1"/>
    <col min="15098" max="15098" width="1" style="52" customWidth="1"/>
    <col min="15099" max="15099" width="20.625" style="52" customWidth="1"/>
    <col min="15100" max="15100" width="1" style="52" customWidth="1"/>
    <col min="15101" max="15101" width="17.625" style="52" customWidth="1"/>
    <col min="15102" max="15102" width="1.375" style="52" customWidth="1"/>
    <col min="15103" max="15103" width="17.625" style="52" customWidth="1"/>
    <col min="15104" max="15104" width="1.375" style="52" customWidth="1"/>
    <col min="15105" max="15105" width="17.625" style="52" customWidth="1"/>
    <col min="15106" max="15106" width="1" style="52" customWidth="1"/>
    <col min="15107" max="15107" width="17.625" style="52" customWidth="1"/>
    <col min="15108" max="15347" width="10.625" style="52"/>
    <col min="15348" max="15348" width="84.625" style="52" customWidth="1"/>
    <col min="15349" max="15349" width="9.375" style="52" customWidth="1"/>
    <col min="15350" max="15350" width="1.375" style="52" customWidth="1"/>
    <col min="15351" max="15351" width="17.625" style="52" customWidth="1"/>
    <col min="15352" max="15352" width="1" style="52" customWidth="1"/>
    <col min="15353" max="15353" width="17.625" style="52" customWidth="1"/>
    <col min="15354" max="15354" width="1" style="52" customWidth="1"/>
    <col min="15355" max="15355" width="20.625" style="52" customWidth="1"/>
    <col min="15356" max="15356" width="1" style="52" customWidth="1"/>
    <col min="15357" max="15357" width="17.625" style="52" customWidth="1"/>
    <col min="15358" max="15358" width="1.375" style="52" customWidth="1"/>
    <col min="15359" max="15359" width="17.625" style="52" customWidth="1"/>
    <col min="15360" max="15360" width="1.375" style="52" customWidth="1"/>
    <col min="15361" max="15361" width="17.625" style="52" customWidth="1"/>
    <col min="15362" max="15362" width="1" style="52" customWidth="1"/>
    <col min="15363" max="15363" width="17.625" style="52" customWidth="1"/>
    <col min="15364" max="15603" width="10.625" style="52"/>
    <col min="15604" max="15604" width="84.625" style="52" customWidth="1"/>
    <col min="15605" max="15605" width="9.375" style="52" customWidth="1"/>
    <col min="15606" max="15606" width="1.375" style="52" customWidth="1"/>
    <col min="15607" max="15607" width="17.625" style="52" customWidth="1"/>
    <col min="15608" max="15608" width="1" style="52" customWidth="1"/>
    <col min="15609" max="15609" width="17.625" style="52" customWidth="1"/>
    <col min="15610" max="15610" width="1" style="52" customWidth="1"/>
    <col min="15611" max="15611" width="20.625" style="52" customWidth="1"/>
    <col min="15612" max="15612" width="1" style="52" customWidth="1"/>
    <col min="15613" max="15613" width="17.625" style="52" customWidth="1"/>
    <col min="15614" max="15614" width="1.375" style="52" customWidth="1"/>
    <col min="15615" max="15615" width="17.625" style="52" customWidth="1"/>
    <col min="15616" max="15616" width="1.375" style="52" customWidth="1"/>
    <col min="15617" max="15617" width="17.625" style="52" customWidth="1"/>
    <col min="15618" max="15618" width="1" style="52" customWidth="1"/>
    <col min="15619" max="15619" width="17.625" style="52" customWidth="1"/>
    <col min="15620" max="15859" width="10.625" style="52"/>
    <col min="15860" max="15860" width="84.625" style="52" customWidth="1"/>
    <col min="15861" max="15861" width="9.375" style="52" customWidth="1"/>
    <col min="15862" max="15862" width="1.375" style="52" customWidth="1"/>
    <col min="15863" max="15863" width="17.625" style="52" customWidth="1"/>
    <col min="15864" max="15864" width="1" style="52" customWidth="1"/>
    <col min="15865" max="15865" width="17.625" style="52" customWidth="1"/>
    <col min="15866" max="15866" width="1" style="52" customWidth="1"/>
    <col min="15867" max="15867" width="20.625" style="52" customWidth="1"/>
    <col min="15868" max="15868" width="1" style="52" customWidth="1"/>
    <col min="15869" max="15869" width="17.625" style="52" customWidth="1"/>
    <col min="15870" max="15870" width="1.375" style="52" customWidth="1"/>
    <col min="15871" max="15871" width="17.625" style="52" customWidth="1"/>
    <col min="15872" max="15872" width="1.375" style="52" customWidth="1"/>
    <col min="15873" max="15873" width="17.625" style="52" customWidth="1"/>
    <col min="15874" max="15874" width="1" style="52" customWidth="1"/>
    <col min="15875" max="15875" width="17.625" style="52" customWidth="1"/>
    <col min="15876" max="16115" width="10.625" style="52"/>
    <col min="16116" max="16116" width="84.625" style="52" customWidth="1"/>
    <col min="16117" max="16117" width="9.375" style="52" customWidth="1"/>
    <col min="16118" max="16118" width="1.375" style="52" customWidth="1"/>
    <col min="16119" max="16119" width="17.625" style="52" customWidth="1"/>
    <col min="16120" max="16120" width="1" style="52" customWidth="1"/>
    <col min="16121" max="16121" width="17.625" style="52" customWidth="1"/>
    <col min="16122" max="16122" width="1" style="52" customWidth="1"/>
    <col min="16123" max="16123" width="20.625" style="52" customWidth="1"/>
    <col min="16124" max="16124" width="1" style="52" customWidth="1"/>
    <col min="16125" max="16125" width="17.625" style="52" customWidth="1"/>
    <col min="16126" max="16126" width="1.375" style="52" customWidth="1"/>
    <col min="16127" max="16127" width="17.625" style="52" customWidth="1"/>
    <col min="16128" max="16128" width="1.375" style="52" customWidth="1"/>
    <col min="16129" max="16129" width="17.625" style="52" customWidth="1"/>
    <col min="16130" max="16130" width="1" style="52" customWidth="1"/>
    <col min="16131" max="16131" width="17.625" style="52" customWidth="1"/>
    <col min="16132" max="16384" width="10.625" style="52"/>
  </cols>
  <sheetData>
    <row r="1" spans="1:15" s="49" customFormat="1" ht="24" customHeight="1" x14ac:dyDescent="0.2">
      <c r="A1" s="2" t="s">
        <v>135</v>
      </c>
      <c r="B1" s="3"/>
      <c r="C1" s="70"/>
      <c r="D1" s="46"/>
      <c r="E1" s="46"/>
      <c r="F1" s="46"/>
      <c r="G1" s="46"/>
      <c r="H1" s="46"/>
      <c r="I1" s="46"/>
      <c r="J1" s="46"/>
      <c r="K1" s="48"/>
      <c r="L1" s="48"/>
      <c r="M1" s="46"/>
      <c r="N1" s="46"/>
      <c r="O1" s="48"/>
    </row>
    <row r="2" spans="1:15" s="49" customFormat="1" ht="24" customHeight="1" x14ac:dyDescent="0.2">
      <c r="A2" s="2" t="s">
        <v>71</v>
      </c>
      <c r="B2" s="3"/>
      <c r="C2" s="70"/>
      <c r="D2" s="46"/>
      <c r="E2" s="46"/>
      <c r="F2" s="46"/>
      <c r="G2" s="46"/>
      <c r="H2" s="46"/>
      <c r="I2" s="46"/>
      <c r="J2" s="46"/>
      <c r="K2" s="48"/>
      <c r="L2" s="48"/>
      <c r="M2" s="46"/>
      <c r="N2" s="46"/>
      <c r="O2" s="48"/>
    </row>
    <row r="3" spans="1:15" s="49" customFormat="1" ht="24" customHeight="1" x14ac:dyDescent="0.2">
      <c r="A3" s="50"/>
      <c r="B3" s="51"/>
      <c r="C3" s="71"/>
      <c r="D3" s="46"/>
      <c r="E3" s="46"/>
      <c r="F3" s="46"/>
      <c r="G3" s="46"/>
      <c r="H3" s="46"/>
      <c r="I3" s="46"/>
      <c r="J3" s="46"/>
      <c r="K3" s="48"/>
      <c r="L3" s="48"/>
      <c r="M3" s="46"/>
      <c r="N3" s="46"/>
      <c r="O3" s="48"/>
    </row>
    <row r="4" spans="1:15" ht="24" customHeight="1" x14ac:dyDescent="0.2">
      <c r="D4" s="214" t="s">
        <v>2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ht="24" customHeight="1" x14ac:dyDescent="0.2">
      <c r="D5" s="146"/>
      <c r="E5" s="146"/>
      <c r="F5" s="146"/>
      <c r="G5" s="146"/>
      <c r="H5" s="146"/>
      <c r="I5" s="146"/>
      <c r="J5" s="146"/>
      <c r="K5" s="146"/>
      <c r="L5" s="146"/>
      <c r="M5" s="55" t="s">
        <v>102</v>
      </c>
      <c r="N5" s="146"/>
      <c r="O5" s="146"/>
    </row>
    <row r="6" spans="1:15" ht="24" customHeight="1" x14ac:dyDescent="0.2">
      <c r="D6" s="146"/>
      <c r="E6" s="146"/>
      <c r="F6" s="55"/>
      <c r="G6" s="146"/>
      <c r="H6" s="146"/>
      <c r="I6" s="215" t="s">
        <v>103</v>
      </c>
      <c r="J6" s="215"/>
      <c r="K6" s="215"/>
      <c r="L6" s="146"/>
      <c r="M6" s="147" t="s">
        <v>104</v>
      </c>
      <c r="N6" s="146"/>
      <c r="O6" s="146"/>
    </row>
    <row r="7" spans="1:15" ht="24" customHeight="1" x14ac:dyDescent="0.2">
      <c r="D7" s="55" t="s">
        <v>39</v>
      </c>
      <c r="E7" s="55"/>
      <c r="F7" s="55"/>
      <c r="G7" s="55"/>
      <c r="H7" s="55"/>
      <c r="I7" s="55"/>
      <c r="J7" s="55"/>
      <c r="K7" s="55"/>
      <c r="L7" s="55"/>
      <c r="M7" s="52"/>
      <c r="N7" s="55"/>
    </row>
    <row r="8" spans="1:15" ht="24" customHeight="1" x14ac:dyDescent="0.2">
      <c r="D8" s="55" t="s">
        <v>82</v>
      </c>
      <c r="E8" s="55"/>
      <c r="F8" s="55" t="s">
        <v>83</v>
      </c>
      <c r="G8" s="55"/>
      <c r="H8" s="55"/>
      <c r="I8" s="55" t="s">
        <v>84</v>
      </c>
      <c r="J8" s="55"/>
      <c r="K8" s="55" t="s">
        <v>85</v>
      </c>
      <c r="L8" s="55"/>
      <c r="M8" s="55" t="s">
        <v>145</v>
      </c>
      <c r="N8" s="55"/>
      <c r="O8" s="55" t="s">
        <v>80</v>
      </c>
    </row>
    <row r="9" spans="1:15" ht="24" customHeight="1" x14ac:dyDescent="0.2">
      <c r="D9" s="55" t="s">
        <v>92</v>
      </c>
      <c r="E9" s="55"/>
      <c r="F9" s="55" t="s">
        <v>93</v>
      </c>
      <c r="G9" s="55"/>
      <c r="H9" s="55"/>
      <c r="I9" s="55" t="s">
        <v>94</v>
      </c>
      <c r="J9" s="55"/>
      <c r="K9" s="55" t="s">
        <v>95</v>
      </c>
      <c r="L9" s="55"/>
      <c r="M9" s="55" t="s">
        <v>146</v>
      </c>
      <c r="N9" s="55"/>
      <c r="O9" s="55" t="s">
        <v>90</v>
      </c>
    </row>
    <row r="10" spans="1:15" ht="24" customHeight="1" x14ac:dyDescent="0.2">
      <c r="D10" s="216" t="s">
        <v>6</v>
      </c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</row>
    <row r="11" spans="1:15" ht="24" customHeight="1" x14ac:dyDescent="0.2">
      <c r="A11" s="72" t="s">
        <v>209</v>
      </c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</row>
    <row r="12" spans="1:15" s="145" customFormat="1" ht="24" customHeight="1" x14ac:dyDescent="0.2">
      <c r="A12" s="72" t="s">
        <v>138</v>
      </c>
      <c r="B12" s="73"/>
      <c r="C12" s="73"/>
      <c r="D12" s="59">
        <v>681480</v>
      </c>
      <c r="E12" s="59"/>
      <c r="F12" s="59">
        <v>342170</v>
      </c>
      <c r="G12" s="59"/>
      <c r="H12" s="59"/>
      <c r="I12" s="59">
        <v>70972</v>
      </c>
      <c r="J12" s="60"/>
      <c r="K12" s="59">
        <v>208633</v>
      </c>
      <c r="L12" s="60"/>
      <c r="M12" s="59">
        <v>516734</v>
      </c>
      <c r="N12" s="59"/>
      <c r="O12" s="61">
        <v>1819989</v>
      </c>
    </row>
    <row r="13" spans="1:15" ht="24" customHeight="1" x14ac:dyDescent="0.2">
      <c r="A13" s="72"/>
      <c r="B13" s="73"/>
      <c r="C13" s="73"/>
      <c r="D13" s="61"/>
      <c r="E13" s="59"/>
      <c r="F13" s="61"/>
      <c r="G13" s="59"/>
      <c r="H13" s="59"/>
      <c r="I13" s="61"/>
      <c r="J13" s="60"/>
      <c r="K13" s="61"/>
      <c r="L13" s="60"/>
      <c r="M13" s="61"/>
      <c r="N13" s="59"/>
      <c r="O13" s="61"/>
    </row>
    <row r="14" spans="1:15" ht="24" customHeight="1" x14ac:dyDescent="0.2">
      <c r="A14" s="72" t="s">
        <v>173</v>
      </c>
      <c r="B14" s="74"/>
      <c r="C14" s="74"/>
      <c r="D14" s="64"/>
      <c r="E14" s="65"/>
      <c r="F14" s="64"/>
      <c r="G14" s="67"/>
      <c r="H14" s="67"/>
      <c r="I14" s="64"/>
      <c r="J14" s="65"/>
      <c r="K14" s="64"/>
      <c r="L14" s="65"/>
      <c r="M14" s="64"/>
      <c r="N14" s="67"/>
      <c r="O14" s="64"/>
    </row>
    <row r="15" spans="1:15" s="145" customFormat="1" ht="24" customHeight="1" x14ac:dyDescent="0.2">
      <c r="A15" s="76" t="s">
        <v>148</v>
      </c>
      <c r="B15" s="75"/>
      <c r="C15" s="75"/>
      <c r="D15" s="64">
        <v>0</v>
      </c>
      <c r="E15" s="67"/>
      <c r="F15" s="64">
        <v>0</v>
      </c>
      <c r="G15" s="67"/>
      <c r="H15" s="67"/>
      <c r="I15" s="64">
        <v>0</v>
      </c>
      <c r="J15" s="65"/>
      <c r="K15" s="66">
        <f>'SI6'!J25</f>
        <v>51268</v>
      </c>
      <c r="L15" s="65"/>
      <c r="M15" s="64">
        <v>0</v>
      </c>
      <c r="N15" s="67"/>
      <c r="O15" s="66">
        <f>SUM(D15:M15)</f>
        <v>51268</v>
      </c>
    </row>
    <row r="16" spans="1:15" s="145" customFormat="1" ht="24" customHeight="1" x14ac:dyDescent="0.2">
      <c r="A16" s="72" t="s">
        <v>174</v>
      </c>
      <c r="B16" s="75"/>
      <c r="C16" s="75"/>
      <c r="D16" s="156">
        <f>SUM(D15:D15)</f>
        <v>0</v>
      </c>
      <c r="E16" s="157"/>
      <c r="F16" s="156">
        <f>SUM(F15:F15)</f>
        <v>0</v>
      </c>
      <c r="G16" s="157"/>
      <c r="H16" s="157"/>
      <c r="I16" s="156">
        <f>SUM(I15:I15)</f>
        <v>0</v>
      </c>
      <c r="J16" s="59"/>
      <c r="K16" s="156">
        <f>SUM(K15:K15)</f>
        <v>51268</v>
      </c>
      <c r="L16" s="59"/>
      <c r="M16" s="156">
        <f>SUM(M15:M15)</f>
        <v>0</v>
      </c>
      <c r="N16" s="157"/>
      <c r="O16" s="156">
        <f>SUM(O15:O15)</f>
        <v>51268</v>
      </c>
    </row>
    <row r="17" spans="1:15" ht="24" customHeight="1" x14ac:dyDescent="0.2">
      <c r="A17" s="76"/>
      <c r="B17" s="75"/>
      <c r="C17" s="75"/>
      <c r="D17" s="64"/>
      <c r="E17" s="67"/>
      <c r="F17" s="64"/>
      <c r="G17" s="67"/>
      <c r="H17" s="67"/>
      <c r="I17" s="64"/>
      <c r="J17" s="65"/>
      <c r="K17" s="66"/>
      <c r="L17" s="65"/>
      <c r="M17" s="64"/>
      <c r="N17" s="67"/>
      <c r="O17" s="66"/>
    </row>
    <row r="18" spans="1:15" s="145" customFormat="1" ht="24" customHeight="1" x14ac:dyDescent="0.2">
      <c r="A18" s="76" t="s">
        <v>101</v>
      </c>
      <c r="B18" s="75"/>
      <c r="C18" s="75"/>
      <c r="D18" s="64">
        <v>0</v>
      </c>
      <c r="E18" s="67"/>
      <c r="F18" s="64">
        <v>0</v>
      </c>
      <c r="G18" s="67"/>
      <c r="H18" s="67"/>
      <c r="I18" s="64">
        <v>0</v>
      </c>
      <c r="J18" s="65"/>
      <c r="K18" s="66">
        <v>20252</v>
      </c>
      <c r="L18" s="65"/>
      <c r="M18" s="64">
        <f>-K18</f>
        <v>-20252</v>
      </c>
      <c r="N18" s="67"/>
      <c r="O18" s="66">
        <f>SUM(D18:M18)</f>
        <v>0</v>
      </c>
    </row>
    <row r="19" spans="1:15" s="145" customFormat="1" ht="24" customHeight="1" thickBot="1" x14ac:dyDescent="0.25">
      <c r="A19" s="72" t="s">
        <v>200</v>
      </c>
      <c r="B19" s="77"/>
      <c r="C19" s="77"/>
      <c r="D19" s="152">
        <f>SUM(D12,D16,D18)</f>
        <v>681480</v>
      </c>
      <c r="E19" s="59"/>
      <c r="F19" s="152">
        <f>SUM(F12,F16,F18)</f>
        <v>342170</v>
      </c>
      <c r="G19" s="59"/>
      <c r="H19" s="59"/>
      <c r="I19" s="152">
        <f>SUM(I12,I16,I18)</f>
        <v>70972</v>
      </c>
      <c r="J19" s="59"/>
      <c r="K19" s="152">
        <f>SUM(K12,K16,K18)</f>
        <v>280153</v>
      </c>
      <c r="L19" s="59"/>
      <c r="M19" s="152">
        <f>SUM(M12,M16,M18)</f>
        <v>496482</v>
      </c>
      <c r="N19" s="59"/>
      <c r="O19" s="152">
        <f>SUM(O12,O16,O18)</f>
        <v>1871257</v>
      </c>
    </row>
    <row r="20" spans="1:15" ht="24" customHeight="1" thickTop="1" x14ac:dyDescent="0.2"/>
    <row r="21" spans="1:15" ht="24" customHeight="1" x14ac:dyDescent="0.2">
      <c r="A21" s="72" t="s">
        <v>210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</row>
    <row r="22" spans="1:15" s="145" customFormat="1" ht="24" customHeight="1" x14ac:dyDescent="0.2">
      <c r="A22" s="72" t="s">
        <v>172</v>
      </c>
      <c r="B22" s="73"/>
      <c r="C22" s="73"/>
      <c r="D22" s="59">
        <v>681480</v>
      </c>
      <c r="E22" s="59"/>
      <c r="F22" s="59">
        <v>342170</v>
      </c>
      <c r="G22" s="59"/>
      <c r="H22" s="59"/>
      <c r="I22" s="59">
        <v>70972</v>
      </c>
      <c r="J22" s="60"/>
      <c r="K22" s="59">
        <v>351387</v>
      </c>
      <c r="L22" s="60"/>
      <c r="M22" s="59">
        <v>590229</v>
      </c>
      <c r="N22" s="59"/>
      <c r="O22" s="61">
        <f>SUM(D22:M22)</f>
        <v>2036238</v>
      </c>
    </row>
    <row r="23" spans="1:15" ht="24" customHeight="1" x14ac:dyDescent="0.2">
      <c r="A23" s="72"/>
      <c r="B23" s="73"/>
      <c r="C23" s="73"/>
      <c r="D23" s="61"/>
      <c r="E23" s="59"/>
      <c r="F23" s="61"/>
      <c r="G23" s="59"/>
      <c r="H23" s="59"/>
      <c r="I23" s="61"/>
      <c r="J23" s="60"/>
      <c r="K23" s="61"/>
      <c r="L23" s="60"/>
      <c r="M23" s="61"/>
      <c r="N23" s="59"/>
      <c r="O23" s="61"/>
    </row>
    <row r="24" spans="1:15" ht="24" customHeight="1" x14ac:dyDescent="0.2">
      <c r="A24" s="72" t="s">
        <v>173</v>
      </c>
      <c r="B24" s="74"/>
      <c r="C24" s="74"/>
      <c r="D24" s="64"/>
      <c r="E24" s="65"/>
      <c r="F24" s="64"/>
      <c r="G24" s="67"/>
      <c r="H24" s="67"/>
      <c r="I24" s="64"/>
      <c r="J24" s="65"/>
      <c r="K24" s="64"/>
      <c r="L24" s="65"/>
      <c r="M24" s="64"/>
      <c r="N24" s="67"/>
      <c r="O24" s="64"/>
    </row>
    <row r="25" spans="1:15" ht="24" customHeight="1" x14ac:dyDescent="0.2">
      <c r="A25" s="76" t="s">
        <v>148</v>
      </c>
      <c r="B25" s="75"/>
      <c r="C25" s="75"/>
      <c r="D25" s="64">
        <v>0</v>
      </c>
      <c r="E25" s="67"/>
      <c r="F25" s="64">
        <v>0</v>
      </c>
      <c r="G25" s="67"/>
      <c r="H25" s="67"/>
      <c r="I25" s="64">
        <v>0</v>
      </c>
      <c r="J25" s="65"/>
      <c r="K25" s="66">
        <f>'SI6'!H42</f>
        <v>192594</v>
      </c>
      <c r="L25" s="65"/>
      <c r="M25" s="64">
        <v>0</v>
      </c>
      <c r="N25" s="67"/>
      <c r="O25" s="66">
        <f>SUM(D25:M25)</f>
        <v>192594</v>
      </c>
    </row>
    <row r="26" spans="1:15" ht="24" customHeight="1" x14ac:dyDescent="0.2">
      <c r="A26" s="72" t="s">
        <v>174</v>
      </c>
      <c r="B26" s="75"/>
      <c r="C26" s="75"/>
      <c r="D26" s="156">
        <f>SUM(D25)</f>
        <v>0</v>
      </c>
      <c r="E26" s="157"/>
      <c r="F26" s="156">
        <f>SUM(F25)</f>
        <v>0</v>
      </c>
      <c r="G26" s="157"/>
      <c r="H26" s="157"/>
      <c r="I26" s="156">
        <f>SUM(I25)</f>
        <v>0</v>
      </c>
      <c r="J26" s="59"/>
      <c r="K26" s="156">
        <f>SUM(K25)</f>
        <v>192594</v>
      </c>
      <c r="L26" s="59"/>
      <c r="M26" s="156">
        <f>SUM(M25)</f>
        <v>0</v>
      </c>
      <c r="N26" s="157"/>
      <c r="O26" s="156">
        <f>SUM(O25)</f>
        <v>192594</v>
      </c>
    </row>
    <row r="27" spans="1:15" ht="24" customHeight="1" x14ac:dyDescent="0.2">
      <c r="A27" s="76"/>
      <c r="B27" s="75"/>
      <c r="C27" s="75"/>
      <c r="D27" s="64"/>
      <c r="E27" s="67"/>
      <c r="F27" s="64"/>
      <c r="G27" s="67"/>
      <c r="H27" s="67"/>
      <c r="I27" s="64"/>
      <c r="J27" s="65"/>
      <c r="K27" s="66"/>
      <c r="L27" s="65"/>
      <c r="M27" s="64"/>
      <c r="N27" s="67"/>
      <c r="O27" s="66"/>
    </row>
    <row r="28" spans="1:15" ht="24" customHeight="1" x14ac:dyDescent="0.2">
      <c r="A28" s="76" t="s">
        <v>101</v>
      </c>
      <c r="B28" s="75"/>
      <c r="C28" s="75"/>
      <c r="D28" s="64">
        <v>0</v>
      </c>
      <c r="E28" s="67">
        <v>0</v>
      </c>
      <c r="F28" s="64">
        <v>0</v>
      </c>
      <c r="G28" s="67"/>
      <c r="H28" s="67"/>
      <c r="I28" s="64">
        <v>0</v>
      </c>
      <c r="J28" s="65"/>
      <c r="K28" s="66">
        <f>-M28</f>
        <v>100341</v>
      </c>
      <c r="L28" s="65"/>
      <c r="M28" s="64">
        <v>-100341</v>
      </c>
      <c r="N28" s="67"/>
      <c r="O28" s="158">
        <f>SUM(D28:M28)</f>
        <v>0</v>
      </c>
    </row>
    <row r="29" spans="1:15" ht="24" customHeight="1" thickBot="1" x14ac:dyDescent="0.25">
      <c r="A29" s="72" t="s">
        <v>201</v>
      </c>
      <c r="B29" s="77"/>
      <c r="C29" s="77"/>
      <c r="D29" s="152">
        <f>SUM(D22,D26,D28)</f>
        <v>681480</v>
      </c>
      <c r="E29" s="59"/>
      <c r="F29" s="152">
        <f>SUM(F22,F26,F28)</f>
        <v>342170</v>
      </c>
      <c r="G29" s="59"/>
      <c r="H29" s="59"/>
      <c r="I29" s="152">
        <f>SUM(I22,I26,I28)</f>
        <v>70972</v>
      </c>
      <c r="J29" s="59"/>
      <c r="K29" s="152">
        <f>SUM(K22,K26,K28)</f>
        <v>644322</v>
      </c>
      <c r="L29" s="59"/>
      <c r="M29" s="152">
        <f>SUM(M22,M26,M28)</f>
        <v>489888</v>
      </c>
      <c r="N29" s="59"/>
      <c r="O29" s="152">
        <f>SUM(O22,O26,O28)</f>
        <v>2228832</v>
      </c>
    </row>
    <row r="30" spans="1:15" ht="24" customHeight="1" thickTop="1" x14ac:dyDescent="0.2"/>
  </sheetData>
  <mergeCells count="3">
    <mergeCell ref="D4:O4"/>
    <mergeCell ref="I6:K6"/>
    <mergeCell ref="D10:O10"/>
  </mergeCells>
  <pageMargins left="0.8" right="0.8" top="0.48" bottom="0.5" header="0.5" footer="0.5"/>
  <pageSetup paperSize="9" scale="63" firstPageNumber="8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86"/>
  <sheetViews>
    <sheetView view="pageBreakPreview" zoomScale="84" zoomScaleNormal="106" zoomScaleSheetLayoutView="84" workbookViewId="0">
      <selection activeCell="I1" sqref="I1"/>
    </sheetView>
  </sheetViews>
  <sheetFormatPr defaultRowHeight="23.25" customHeight="1" x14ac:dyDescent="0.2"/>
  <cols>
    <col min="1" max="1" width="68.875" style="12" customWidth="1"/>
    <col min="2" max="2" width="13.375" style="18" customWidth="1"/>
    <col min="3" max="3" width="1.375" style="18" customWidth="1"/>
    <col min="4" max="4" width="13.375" style="18" customWidth="1"/>
    <col min="5" max="5" width="1.375" style="18" customWidth="1"/>
    <col min="6" max="6" width="12.625" style="24" customWidth="1"/>
    <col min="7" max="7" width="1.375" style="18" customWidth="1"/>
    <col min="8" max="8" width="13.625" style="24" customWidth="1"/>
    <col min="9" max="239" width="9.375" style="15"/>
    <col min="240" max="240" width="64.625" style="15" customWidth="1"/>
    <col min="241" max="241" width="13.375" style="15" customWidth="1"/>
    <col min="242" max="242" width="1.375" style="15" customWidth="1"/>
    <col min="243" max="243" width="13.375" style="15" customWidth="1"/>
    <col min="244" max="244" width="1.375" style="15" customWidth="1"/>
    <col min="245" max="245" width="12.625" style="15" customWidth="1"/>
    <col min="246" max="246" width="1.375" style="15" customWidth="1"/>
    <col min="247" max="247" width="13.625" style="15" customWidth="1"/>
    <col min="248" max="248" width="1.375" style="15" customWidth="1"/>
    <col min="249" max="249" width="15.625" style="15" customWidth="1"/>
    <col min="250" max="250" width="11.625" style="15" bestFit="1" customWidth="1"/>
    <col min="251" max="251" width="9.375" style="15"/>
    <col min="252" max="252" width="11.625" style="15" bestFit="1" customWidth="1"/>
    <col min="253" max="495" width="9.375" style="15"/>
    <col min="496" max="496" width="64.625" style="15" customWidth="1"/>
    <col min="497" max="497" width="13.375" style="15" customWidth="1"/>
    <col min="498" max="498" width="1.375" style="15" customWidth="1"/>
    <col min="499" max="499" width="13.375" style="15" customWidth="1"/>
    <col min="500" max="500" width="1.375" style="15" customWidth="1"/>
    <col min="501" max="501" width="12.625" style="15" customWidth="1"/>
    <col min="502" max="502" width="1.375" style="15" customWidth="1"/>
    <col min="503" max="503" width="13.625" style="15" customWidth="1"/>
    <col min="504" max="504" width="1.375" style="15" customWidth="1"/>
    <col min="505" max="505" width="15.625" style="15" customWidth="1"/>
    <col min="506" max="506" width="11.625" style="15" bestFit="1" customWidth="1"/>
    <col min="507" max="507" width="9.375" style="15"/>
    <col min="508" max="508" width="11.625" style="15" bestFit="1" customWidth="1"/>
    <col min="509" max="751" width="9.375" style="15"/>
    <col min="752" max="752" width="64.625" style="15" customWidth="1"/>
    <col min="753" max="753" width="13.375" style="15" customWidth="1"/>
    <col min="754" max="754" width="1.375" style="15" customWidth="1"/>
    <col min="755" max="755" width="13.375" style="15" customWidth="1"/>
    <col min="756" max="756" width="1.375" style="15" customWidth="1"/>
    <col min="757" max="757" width="12.625" style="15" customWidth="1"/>
    <col min="758" max="758" width="1.375" style="15" customWidth="1"/>
    <col min="759" max="759" width="13.625" style="15" customWidth="1"/>
    <col min="760" max="760" width="1.375" style="15" customWidth="1"/>
    <col min="761" max="761" width="15.625" style="15" customWidth="1"/>
    <col min="762" max="762" width="11.625" style="15" bestFit="1" customWidth="1"/>
    <col min="763" max="763" width="9.375" style="15"/>
    <col min="764" max="764" width="11.625" style="15" bestFit="1" customWidth="1"/>
    <col min="765" max="1007" width="9.375" style="15"/>
    <col min="1008" max="1008" width="64.625" style="15" customWidth="1"/>
    <col min="1009" max="1009" width="13.375" style="15" customWidth="1"/>
    <col min="1010" max="1010" width="1.375" style="15" customWidth="1"/>
    <col min="1011" max="1011" width="13.375" style="15" customWidth="1"/>
    <col min="1012" max="1012" width="1.375" style="15" customWidth="1"/>
    <col min="1013" max="1013" width="12.625" style="15" customWidth="1"/>
    <col min="1014" max="1014" width="1.375" style="15" customWidth="1"/>
    <col min="1015" max="1015" width="13.625" style="15" customWidth="1"/>
    <col min="1016" max="1016" width="1.375" style="15" customWidth="1"/>
    <col min="1017" max="1017" width="15.625" style="15" customWidth="1"/>
    <col min="1018" max="1018" width="11.625" style="15" bestFit="1" customWidth="1"/>
    <col min="1019" max="1019" width="9.375" style="15"/>
    <col min="1020" max="1020" width="11.625" style="15" bestFit="1" customWidth="1"/>
    <col min="1021" max="1263" width="9.375" style="15"/>
    <col min="1264" max="1264" width="64.625" style="15" customWidth="1"/>
    <col min="1265" max="1265" width="13.375" style="15" customWidth="1"/>
    <col min="1266" max="1266" width="1.375" style="15" customWidth="1"/>
    <col min="1267" max="1267" width="13.375" style="15" customWidth="1"/>
    <col min="1268" max="1268" width="1.375" style="15" customWidth="1"/>
    <col min="1269" max="1269" width="12.625" style="15" customWidth="1"/>
    <col min="1270" max="1270" width="1.375" style="15" customWidth="1"/>
    <col min="1271" max="1271" width="13.625" style="15" customWidth="1"/>
    <col min="1272" max="1272" width="1.375" style="15" customWidth="1"/>
    <col min="1273" max="1273" width="15.625" style="15" customWidth="1"/>
    <col min="1274" max="1274" width="11.625" style="15" bestFit="1" customWidth="1"/>
    <col min="1275" max="1275" width="9.375" style="15"/>
    <col min="1276" max="1276" width="11.625" style="15" bestFit="1" customWidth="1"/>
    <col min="1277" max="1519" width="9.375" style="15"/>
    <col min="1520" max="1520" width="64.625" style="15" customWidth="1"/>
    <col min="1521" max="1521" width="13.375" style="15" customWidth="1"/>
    <col min="1522" max="1522" width="1.375" style="15" customWidth="1"/>
    <col min="1523" max="1523" width="13.375" style="15" customWidth="1"/>
    <col min="1524" max="1524" width="1.375" style="15" customWidth="1"/>
    <col min="1525" max="1525" width="12.625" style="15" customWidth="1"/>
    <col min="1526" max="1526" width="1.375" style="15" customWidth="1"/>
    <col min="1527" max="1527" width="13.625" style="15" customWidth="1"/>
    <col min="1528" max="1528" width="1.375" style="15" customWidth="1"/>
    <col min="1529" max="1529" width="15.625" style="15" customWidth="1"/>
    <col min="1530" max="1530" width="11.625" style="15" bestFit="1" customWidth="1"/>
    <col min="1531" max="1531" width="9.375" style="15"/>
    <col min="1532" max="1532" width="11.625" style="15" bestFit="1" customWidth="1"/>
    <col min="1533" max="1775" width="9.375" style="15"/>
    <col min="1776" max="1776" width="64.625" style="15" customWidth="1"/>
    <col min="1777" max="1777" width="13.375" style="15" customWidth="1"/>
    <col min="1778" max="1778" width="1.375" style="15" customWidth="1"/>
    <col min="1779" max="1779" width="13.375" style="15" customWidth="1"/>
    <col min="1780" max="1780" width="1.375" style="15" customWidth="1"/>
    <col min="1781" max="1781" width="12.625" style="15" customWidth="1"/>
    <col min="1782" max="1782" width="1.375" style="15" customWidth="1"/>
    <col min="1783" max="1783" width="13.625" style="15" customWidth="1"/>
    <col min="1784" max="1784" width="1.375" style="15" customWidth="1"/>
    <col min="1785" max="1785" width="15.625" style="15" customWidth="1"/>
    <col min="1786" max="1786" width="11.625" style="15" bestFit="1" customWidth="1"/>
    <col min="1787" max="1787" width="9.375" style="15"/>
    <col min="1788" max="1788" width="11.625" style="15" bestFit="1" customWidth="1"/>
    <col min="1789" max="2031" width="9.375" style="15"/>
    <col min="2032" max="2032" width="64.625" style="15" customWidth="1"/>
    <col min="2033" max="2033" width="13.375" style="15" customWidth="1"/>
    <col min="2034" max="2034" width="1.375" style="15" customWidth="1"/>
    <col min="2035" max="2035" width="13.375" style="15" customWidth="1"/>
    <col min="2036" max="2036" width="1.375" style="15" customWidth="1"/>
    <col min="2037" max="2037" width="12.625" style="15" customWidth="1"/>
    <col min="2038" max="2038" width="1.375" style="15" customWidth="1"/>
    <col min="2039" max="2039" width="13.625" style="15" customWidth="1"/>
    <col min="2040" max="2040" width="1.375" style="15" customWidth="1"/>
    <col min="2041" max="2041" width="15.625" style="15" customWidth="1"/>
    <col min="2042" max="2042" width="11.625" style="15" bestFit="1" customWidth="1"/>
    <col min="2043" max="2043" width="9.375" style="15"/>
    <col min="2044" max="2044" width="11.625" style="15" bestFit="1" customWidth="1"/>
    <col min="2045" max="2287" width="9.375" style="15"/>
    <col min="2288" max="2288" width="64.625" style="15" customWidth="1"/>
    <col min="2289" max="2289" width="13.375" style="15" customWidth="1"/>
    <col min="2290" max="2290" width="1.375" style="15" customWidth="1"/>
    <col min="2291" max="2291" width="13.375" style="15" customWidth="1"/>
    <col min="2292" max="2292" width="1.375" style="15" customWidth="1"/>
    <col min="2293" max="2293" width="12.625" style="15" customWidth="1"/>
    <col min="2294" max="2294" width="1.375" style="15" customWidth="1"/>
    <col min="2295" max="2295" width="13.625" style="15" customWidth="1"/>
    <col min="2296" max="2296" width="1.375" style="15" customWidth="1"/>
    <col min="2297" max="2297" width="15.625" style="15" customWidth="1"/>
    <col min="2298" max="2298" width="11.625" style="15" bestFit="1" customWidth="1"/>
    <col min="2299" max="2299" width="9.375" style="15"/>
    <col min="2300" max="2300" width="11.625" style="15" bestFit="1" customWidth="1"/>
    <col min="2301" max="2543" width="9.375" style="15"/>
    <col min="2544" max="2544" width="64.625" style="15" customWidth="1"/>
    <col min="2545" max="2545" width="13.375" style="15" customWidth="1"/>
    <col min="2546" max="2546" width="1.375" style="15" customWidth="1"/>
    <col min="2547" max="2547" width="13.375" style="15" customWidth="1"/>
    <col min="2548" max="2548" width="1.375" style="15" customWidth="1"/>
    <col min="2549" max="2549" width="12.625" style="15" customWidth="1"/>
    <col min="2550" max="2550" width="1.375" style="15" customWidth="1"/>
    <col min="2551" max="2551" width="13.625" style="15" customWidth="1"/>
    <col min="2552" max="2552" width="1.375" style="15" customWidth="1"/>
    <col min="2553" max="2553" width="15.625" style="15" customWidth="1"/>
    <col min="2554" max="2554" width="11.625" style="15" bestFit="1" customWidth="1"/>
    <col min="2555" max="2555" width="9.375" style="15"/>
    <col min="2556" max="2556" width="11.625" style="15" bestFit="1" customWidth="1"/>
    <col min="2557" max="2799" width="9.375" style="15"/>
    <col min="2800" max="2800" width="64.625" style="15" customWidth="1"/>
    <col min="2801" max="2801" width="13.375" style="15" customWidth="1"/>
    <col min="2802" max="2802" width="1.375" style="15" customWidth="1"/>
    <col min="2803" max="2803" width="13.375" style="15" customWidth="1"/>
    <col min="2804" max="2804" width="1.375" style="15" customWidth="1"/>
    <col min="2805" max="2805" width="12.625" style="15" customWidth="1"/>
    <col min="2806" max="2806" width="1.375" style="15" customWidth="1"/>
    <col min="2807" max="2807" width="13.625" style="15" customWidth="1"/>
    <col min="2808" max="2808" width="1.375" style="15" customWidth="1"/>
    <col min="2809" max="2809" width="15.625" style="15" customWidth="1"/>
    <col min="2810" max="2810" width="11.625" style="15" bestFit="1" customWidth="1"/>
    <col min="2811" max="2811" width="9.375" style="15"/>
    <col min="2812" max="2812" width="11.625" style="15" bestFit="1" customWidth="1"/>
    <col min="2813" max="3055" width="9.375" style="15"/>
    <col min="3056" max="3056" width="64.625" style="15" customWidth="1"/>
    <col min="3057" max="3057" width="13.375" style="15" customWidth="1"/>
    <col min="3058" max="3058" width="1.375" style="15" customWidth="1"/>
    <col min="3059" max="3059" width="13.375" style="15" customWidth="1"/>
    <col min="3060" max="3060" width="1.375" style="15" customWidth="1"/>
    <col min="3061" max="3061" width="12.625" style="15" customWidth="1"/>
    <col min="3062" max="3062" width="1.375" style="15" customWidth="1"/>
    <col min="3063" max="3063" width="13.625" style="15" customWidth="1"/>
    <col min="3064" max="3064" width="1.375" style="15" customWidth="1"/>
    <col min="3065" max="3065" width="15.625" style="15" customWidth="1"/>
    <col min="3066" max="3066" width="11.625" style="15" bestFit="1" customWidth="1"/>
    <col min="3067" max="3067" width="9.375" style="15"/>
    <col min="3068" max="3068" width="11.625" style="15" bestFit="1" customWidth="1"/>
    <col min="3069" max="3311" width="9.375" style="15"/>
    <col min="3312" max="3312" width="64.625" style="15" customWidth="1"/>
    <col min="3313" max="3313" width="13.375" style="15" customWidth="1"/>
    <col min="3314" max="3314" width="1.375" style="15" customWidth="1"/>
    <col min="3315" max="3315" width="13.375" style="15" customWidth="1"/>
    <col min="3316" max="3316" width="1.375" style="15" customWidth="1"/>
    <col min="3317" max="3317" width="12.625" style="15" customWidth="1"/>
    <col min="3318" max="3318" width="1.375" style="15" customWidth="1"/>
    <col min="3319" max="3319" width="13.625" style="15" customWidth="1"/>
    <col min="3320" max="3320" width="1.375" style="15" customWidth="1"/>
    <col min="3321" max="3321" width="15.625" style="15" customWidth="1"/>
    <col min="3322" max="3322" width="11.625" style="15" bestFit="1" customWidth="1"/>
    <col min="3323" max="3323" width="9.375" style="15"/>
    <col min="3324" max="3324" width="11.625" style="15" bestFit="1" customWidth="1"/>
    <col min="3325" max="3567" width="9.375" style="15"/>
    <col min="3568" max="3568" width="64.625" style="15" customWidth="1"/>
    <col min="3569" max="3569" width="13.375" style="15" customWidth="1"/>
    <col min="3570" max="3570" width="1.375" style="15" customWidth="1"/>
    <col min="3571" max="3571" width="13.375" style="15" customWidth="1"/>
    <col min="3572" max="3572" width="1.375" style="15" customWidth="1"/>
    <col min="3573" max="3573" width="12.625" style="15" customWidth="1"/>
    <col min="3574" max="3574" width="1.375" style="15" customWidth="1"/>
    <col min="3575" max="3575" width="13.625" style="15" customWidth="1"/>
    <col min="3576" max="3576" width="1.375" style="15" customWidth="1"/>
    <col min="3577" max="3577" width="15.625" style="15" customWidth="1"/>
    <col min="3578" max="3578" width="11.625" style="15" bestFit="1" customWidth="1"/>
    <col min="3579" max="3579" width="9.375" style="15"/>
    <col min="3580" max="3580" width="11.625" style="15" bestFit="1" customWidth="1"/>
    <col min="3581" max="3823" width="9.375" style="15"/>
    <col min="3824" max="3824" width="64.625" style="15" customWidth="1"/>
    <col min="3825" max="3825" width="13.375" style="15" customWidth="1"/>
    <col min="3826" max="3826" width="1.375" style="15" customWidth="1"/>
    <col min="3827" max="3827" width="13.375" style="15" customWidth="1"/>
    <col min="3828" max="3828" width="1.375" style="15" customWidth="1"/>
    <col min="3829" max="3829" width="12.625" style="15" customWidth="1"/>
    <col min="3830" max="3830" width="1.375" style="15" customWidth="1"/>
    <col min="3831" max="3831" width="13.625" style="15" customWidth="1"/>
    <col min="3832" max="3832" width="1.375" style="15" customWidth="1"/>
    <col min="3833" max="3833" width="15.625" style="15" customWidth="1"/>
    <col min="3834" max="3834" width="11.625" style="15" bestFit="1" customWidth="1"/>
    <col min="3835" max="3835" width="9.375" style="15"/>
    <col min="3836" max="3836" width="11.625" style="15" bestFit="1" customWidth="1"/>
    <col min="3837" max="4079" width="9.375" style="15"/>
    <col min="4080" max="4080" width="64.625" style="15" customWidth="1"/>
    <col min="4081" max="4081" width="13.375" style="15" customWidth="1"/>
    <col min="4082" max="4082" width="1.375" style="15" customWidth="1"/>
    <col min="4083" max="4083" width="13.375" style="15" customWidth="1"/>
    <col min="4084" max="4084" width="1.375" style="15" customWidth="1"/>
    <col min="4085" max="4085" width="12.625" style="15" customWidth="1"/>
    <col min="4086" max="4086" width="1.375" style="15" customWidth="1"/>
    <col min="4087" max="4087" width="13.625" style="15" customWidth="1"/>
    <col min="4088" max="4088" width="1.375" style="15" customWidth="1"/>
    <col min="4089" max="4089" width="15.625" style="15" customWidth="1"/>
    <col min="4090" max="4090" width="11.625" style="15" bestFit="1" customWidth="1"/>
    <col min="4091" max="4091" width="9.375" style="15"/>
    <col min="4092" max="4092" width="11.625" style="15" bestFit="1" customWidth="1"/>
    <col min="4093" max="4335" width="9.375" style="15"/>
    <col min="4336" max="4336" width="64.625" style="15" customWidth="1"/>
    <col min="4337" max="4337" width="13.375" style="15" customWidth="1"/>
    <col min="4338" max="4338" width="1.375" style="15" customWidth="1"/>
    <col min="4339" max="4339" width="13.375" style="15" customWidth="1"/>
    <col min="4340" max="4340" width="1.375" style="15" customWidth="1"/>
    <col min="4341" max="4341" width="12.625" style="15" customWidth="1"/>
    <col min="4342" max="4342" width="1.375" style="15" customWidth="1"/>
    <col min="4343" max="4343" width="13.625" style="15" customWidth="1"/>
    <col min="4344" max="4344" width="1.375" style="15" customWidth="1"/>
    <col min="4345" max="4345" width="15.625" style="15" customWidth="1"/>
    <col min="4346" max="4346" width="11.625" style="15" bestFit="1" customWidth="1"/>
    <col min="4347" max="4347" width="9.375" style="15"/>
    <col min="4348" max="4348" width="11.625" style="15" bestFit="1" customWidth="1"/>
    <col min="4349" max="4591" width="9.375" style="15"/>
    <col min="4592" max="4592" width="64.625" style="15" customWidth="1"/>
    <col min="4593" max="4593" width="13.375" style="15" customWidth="1"/>
    <col min="4594" max="4594" width="1.375" style="15" customWidth="1"/>
    <col min="4595" max="4595" width="13.375" style="15" customWidth="1"/>
    <col min="4596" max="4596" width="1.375" style="15" customWidth="1"/>
    <col min="4597" max="4597" width="12.625" style="15" customWidth="1"/>
    <col min="4598" max="4598" width="1.375" style="15" customWidth="1"/>
    <col min="4599" max="4599" width="13.625" style="15" customWidth="1"/>
    <col min="4600" max="4600" width="1.375" style="15" customWidth="1"/>
    <col min="4601" max="4601" width="15.625" style="15" customWidth="1"/>
    <col min="4602" max="4602" width="11.625" style="15" bestFit="1" customWidth="1"/>
    <col min="4603" max="4603" width="9.375" style="15"/>
    <col min="4604" max="4604" width="11.625" style="15" bestFit="1" customWidth="1"/>
    <col min="4605" max="4847" width="9.375" style="15"/>
    <col min="4848" max="4848" width="64.625" style="15" customWidth="1"/>
    <col min="4849" max="4849" width="13.375" style="15" customWidth="1"/>
    <col min="4850" max="4850" width="1.375" style="15" customWidth="1"/>
    <col min="4851" max="4851" width="13.375" style="15" customWidth="1"/>
    <col min="4852" max="4852" width="1.375" style="15" customWidth="1"/>
    <col min="4853" max="4853" width="12.625" style="15" customWidth="1"/>
    <col min="4854" max="4854" width="1.375" style="15" customWidth="1"/>
    <col min="4855" max="4855" width="13.625" style="15" customWidth="1"/>
    <col min="4856" max="4856" width="1.375" style="15" customWidth="1"/>
    <col min="4857" max="4857" width="15.625" style="15" customWidth="1"/>
    <col min="4858" max="4858" width="11.625" style="15" bestFit="1" customWidth="1"/>
    <col min="4859" max="4859" width="9.375" style="15"/>
    <col min="4860" max="4860" width="11.625" style="15" bestFit="1" customWidth="1"/>
    <col min="4861" max="5103" width="9.375" style="15"/>
    <col min="5104" max="5104" width="64.625" style="15" customWidth="1"/>
    <col min="5105" max="5105" width="13.375" style="15" customWidth="1"/>
    <col min="5106" max="5106" width="1.375" style="15" customWidth="1"/>
    <col min="5107" max="5107" width="13.375" style="15" customWidth="1"/>
    <col min="5108" max="5108" width="1.375" style="15" customWidth="1"/>
    <col min="5109" max="5109" width="12.625" style="15" customWidth="1"/>
    <col min="5110" max="5110" width="1.375" style="15" customWidth="1"/>
    <col min="5111" max="5111" width="13.625" style="15" customWidth="1"/>
    <col min="5112" max="5112" width="1.375" style="15" customWidth="1"/>
    <col min="5113" max="5113" width="15.625" style="15" customWidth="1"/>
    <col min="5114" max="5114" width="11.625" style="15" bestFit="1" customWidth="1"/>
    <col min="5115" max="5115" width="9.375" style="15"/>
    <col min="5116" max="5116" width="11.625" style="15" bestFit="1" customWidth="1"/>
    <col min="5117" max="5359" width="9.375" style="15"/>
    <col min="5360" max="5360" width="64.625" style="15" customWidth="1"/>
    <col min="5361" max="5361" width="13.375" style="15" customWidth="1"/>
    <col min="5362" max="5362" width="1.375" style="15" customWidth="1"/>
    <col min="5363" max="5363" width="13.375" style="15" customWidth="1"/>
    <col min="5364" max="5364" width="1.375" style="15" customWidth="1"/>
    <col min="5365" max="5365" width="12.625" style="15" customWidth="1"/>
    <col min="5366" max="5366" width="1.375" style="15" customWidth="1"/>
    <col min="5367" max="5367" width="13.625" style="15" customWidth="1"/>
    <col min="5368" max="5368" width="1.375" style="15" customWidth="1"/>
    <col min="5369" max="5369" width="15.625" style="15" customWidth="1"/>
    <col min="5370" max="5370" width="11.625" style="15" bestFit="1" customWidth="1"/>
    <col min="5371" max="5371" width="9.375" style="15"/>
    <col min="5372" max="5372" width="11.625" style="15" bestFit="1" customWidth="1"/>
    <col min="5373" max="5615" width="9.375" style="15"/>
    <col min="5616" max="5616" width="64.625" style="15" customWidth="1"/>
    <col min="5617" max="5617" width="13.375" style="15" customWidth="1"/>
    <col min="5618" max="5618" width="1.375" style="15" customWidth="1"/>
    <col min="5619" max="5619" width="13.375" style="15" customWidth="1"/>
    <col min="5620" max="5620" width="1.375" style="15" customWidth="1"/>
    <col min="5621" max="5621" width="12.625" style="15" customWidth="1"/>
    <col min="5622" max="5622" width="1.375" style="15" customWidth="1"/>
    <col min="5623" max="5623" width="13.625" style="15" customWidth="1"/>
    <col min="5624" max="5624" width="1.375" style="15" customWidth="1"/>
    <col min="5625" max="5625" width="15.625" style="15" customWidth="1"/>
    <col min="5626" max="5626" width="11.625" style="15" bestFit="1" customWidth="1"/>
    <col min="5627" max="5627" width="9.375" style="15"/>
    <col min="5628" max="5628" width="11.625" style="15" bestFit="1" customWidth="1"/>
    <col min="5629" max="5871" width="9.375" style="15"/>
    <col min="5872" max="5872" width="64.625" style="15" customWidth="1"/>
    <col min="5873" max="5873" width="13.375" style="15" customWidth="1"/>
    <col min="5874" max="5874" width="1.375" style="15" customWidth="1"/>
    <col min="5875" max="5875" width="13.375" style="15" customWidth="1"/>
    <col min="5876" max="5876" width="1.375" style="15" customWidth="1"/>
    <col min="5877" max="5877" width="12.625" style="15" customWidth="1"/>
    <col min="5878" max="5878" width="1.375" style="15" customWidth="1"/>
    <col min="5879" max="5879" width="13.625" style="15" customWidth="1"/>
    <col min="5880" max="5880" width="1.375" style="15" customWidth="1"/>
    <col min="5881" max="5881" width="15.625" style="15" customWidth="1"/>
    <col min="5882" max="5882" width="11.625" style="15" bestFit="1" customWidth="1"/>
    <col min="5883" max="5883" width="9.375" style="15"/>
    <col min="5884" max="5884" width="11.625" style="15" bestFit="1" customWidth="1"/>
    <col min="5885" max="6127" width="9.375" style="15"/>
    <col min="6128" max="6128" width="64.625" style="15" customWidth="1"/>
    <col min="6129" max="6129" width="13.375" style="15" customWidth="1"/>
    <col min="6130" max="6130" width="1.375" style="15" customWidth="1"/>
    <col min="6131" max="6131" width="13.375" style="15" customWidth="1"/>
    <col min="6132" max="6132" width="1.375" style="15" customWidth="1"/>
    <col min="6133" max="6133" width="12.625" style="15" customWidth="1"/>
    <col min="6134" max="6134" width="1.375" style="15" customWidth="1"/>
    <col min="6135" max="6135" width="13.625" style="15" customWidth="1"/>
    <col min="6136" max="6136" width="1.375" style="15" customWidth="1"/>
    <col min="6137" max="6137" width="15.625" style="15" customWidth="1"/>
    <col min="6138" max="6138" width="11.625" style="15" bestFit="1" customWidth="1"/>
    <col min="6139" max="6139" width="9.375" style="15"/>
    <col min="6140" max="6140" width="11.625" style="15" bestFit="1" customWidth="1"/>
    <col min="6141" max="6383" width="9.375" style="15"/>
    <col min="6384" max="6384" width="64.625" style="15" customWidth="1"/>
    <col min="6385" max="6385" width="13.375" style="15" customWidth="1"/>
    <col min="6386" max="6386" width="1.375" style="15" customWidth="1"/>
    <col min="6387" max="6387" width="13.375" style="15" customWidth="1"/>
    <col min="6388" max="6388" width="1.375" style="15" customWidth="1"/>
    <col min="6389" max="6389" width="12.625" style="15" customWidth="1"/>
    <col min="6390" max="6390" width="1.375" style="15" customWidth="1"/>
    <col min="6391" max="6391" width="13.625" style="15" customWidth="1"/>
    <col min="6392" max="6392" width="1.375" style="15" customWidth="1"/>
    <col min="6393" max="6393" width="15.625" style="15" customWidth="1"/>
    <col min="6394" max="6394" width="11.625" style="15" bestFit="1" customWidth="1"/>
    <col min="6395" max="6395" width="9.375" style="15"/>
    <col min="6396" max="6396" width="11.625" style="15" bestFit="1" customWidth="1"/>
    <col min="6397" max="6639" width="9.375" style="15"/>
    <col min="6640" max="6640" width="64.625" style="15" customWidth="1"/>
    <col min="6641" max="6641" width="13.375" style="15" customWidth="1"/>
    <col min="6642" max="6642" width="1.375" style="15" customWidth="1"/>
    <col min="6643" max="6643" width="13.375" style="15" customWidth="1"/>
    <col min="6644" max="6644" width="1.375" style="15" customWidth="1"/>
    <col min="6645" max="6645" width="12.625" style="15" customWidth="1"/>
    <col min="6646" max="6646" width="1.375" style="15" customWidth="1"/>
    <col min="6647" max="6647" width="13.625" style="15" customWidth="1"/>
    <col min="6648" max="6648" width="1.375" style="15" customWidth="1"/>
    <col min="6649" max="6649" width="15.625" style="15" customWidth="1"/>
    <col min="6650" max="6650" width="11.625" style="15" bestFit="1" customWidth="1"/>
    <col min="6651" max="6651" width="9.375" style="15"/>
    <col min="6652" max="6652" width="11.625" style="15" bestFit="1" customWidth="1"/>
    <col min="6653" max="6895" width="9.375" style="15"/>
    <col min="6896" max="6896" width="64.625" style="15" customWidth="1"/>
    <col min="6897" max="6897" width="13.375" style="15" customWidth="1"/>
    <col min="6898" max="6898" width="1.375" style="15" customWidth="1"/>
    <col min="6899" max="6899" width="13.375" style="15" customWidth="1"/>
    <col min="6900" max="6900" width="1.375" style="15" customWidth="1"/>
    <col min="6901" max="6901" width="12.625" style="15" customWidth="1"/>
    <col min="6902" max="6902" width="1.375" style="15" customWidth="1"/>
    <col min="6903" max="6903" width="13.625" style="15" customWidth="1"/>
    <col min="6904" max="6904" width="1.375" style="15" customWidth="1"/>
    <col min="6905" max="6905" width="15.625" style="15" customWidth="1"/>
    <col min="6906" max="6906" width="11.625" style="15" bestFit="1" customWidth="1"/>
    <col min="6907" max="6907" width="9.375" style="15"/>
    <col min="6908" max="6908" width="11.625" style="15" bestFit="1" customWidth="1"/>
    <col min="6909" max="7151" width="9.375" style="15"/>
    <col min="7152" max="7152" width="64.625" style="15" customWidth="1"/>
    <col min="7153" max="7153" width="13.375" style="15" customWidth="1"/>
    <col min="7154" max="7154" width="1.375" style="15" customWidth="1"/>
    <col min="7155" max="7155" width="13.375" style="15" customWidth="1"/>
    <col min="7156" max="7156" width="1.375" style="15" customWidth="1"/>
    <col min="7157" max="7157" width="12.625" style="15" customWidth="1"/>
    <col min="7158" max="7158" width="1.375" style="15" customWidth="1"/>
    <col min="7159" max="7159" width="13.625" style="15" customWidth="1"/>
    <col min="7160" max="7160" width="1.375" style="15" customWidth="1"/>
    <col min="7161" max="7161" width="15.625" style="15" customWidth="1"/>
    <col min="7162" max="7162" width="11.625" style="15" bestFit="1" customWidth="1"/>
    <col min="7163" max="7163" width="9.375" style="15"/>
    <col min="7164" max="7164" width="11.625" style="15" bestFit="1" customWidth="1"/>
    <col min="7165" max="7407" width="9.375" style="15"/>
    <col min="7408" max="7408" width="64.625" style="15" customWidth="1"/>
    <col min="7409" max="7409" width="13.375" style="15" customWidth="1"/>
    <col min="7410" max="7410" width="1.375" style="15" customWidth="1"/>
    <col min="7411" max="7411" width="13.375" style="15" customWidth="1"/>
    <col min="7412" max="7412" width="1.375" style="15" customWidth="1"/>
    <col min="7413" max="7413" width="12.625" style="15" customWidth="1"/>
    <col min="7414" max="7414" width="1.375" style="15" customWidth="1"/>
    <col min="7415" max="7415" width="13.625" style="15" customWidth="1"/>
    <col min="7416" max="7416" width="1.375" style="15" customWidth="1"/>
    <col min="7417" max="7417" width="15.625" style="15" customWidth="1"/>
    <col min="7418" max="7418" width="11.625" style="15" bestFit="1" customWidth="1"/>
    <col min="7419" max="7419" width="9.375" style="15"/>
    <col min="7420" max="7420" width="11.625" style="15" bestFit="1" customWidth="1"/>
    <col min="7421" max="7663" width="9.375" style="15"/>
    <col min="7664" max="7664" width="64.625" style="15" customWidth="1"/>
    <col min="7665" max="7665" width="13.375" style="15" customWidth="1"/>
    <col min="7666" max="7666" width="1.375" style="15" customWidth="1"/>
    <col min="7667" max="7667" width="13.375" style="15" customWidth="1"/>
    <col min="7668" max="7668" width="1.375" style="15" customWidth="1"/>
    <col min="7669" max="7669" width="12.625" style="15" customWidth="1"/>
    <col min="7670" max="7670" width="1.375" style="15" customWidth="1"/>
    <col min="7671" max="7671" width="13.625" style="15" customWidth="1"/>
    <col min="7672" max="7672" width="1.375" style="15" customWidth="1"/>
    <col min="7673" max="7673" width="15.625" style="15" customWidth="1"/>
    <col min="7674" max="7674" width="11.625" style="15" bestFit="1" customWidth="1"/>
    <col min="7675" max="7675" width="9.375" style="15"/>
    <col min="7676" max="7676" width="11.625" style="15" bestFit="1" customWidth="1"/>
    <col min="7677" max="7919" width="9.375" style="15"/>
    <col min="7920" max="7920" width="64.625" style="15" customWidth="1"/>
    <col min="7921" max="7921" width="13.375" style="15" customWidth="1"/>
    <col min="7922" max="7922" width="1.375" style="15" customWidth="1"/>
    <col min="7923" max="7923" width="13.375" style="15" customWidth="1"/>
    <col min="7924" max="7924" width="1.375" style="15" customWidth="1"/>
    <col min="7925" max="7925" width="12.625" style="15" customWidth="1"/>
    <col min="7926" max="7926" width="1.375" style="15" customWidth="1"/>
    <col min="7927" max="7927" width="13.625" style="15" customWidth="1"/>
    <col min="7928" max="7928" width="1.375" style="15" customWidth="1"/>
    <col min="7929" max="7929" width="15.625" style="15" customWidth="1"/>
    <col min="7930" max="7930" width="11.625" style="15" bestFit="1" customWidth="1"/>
    <col min="7931" max="7931" width="9.375" style="15"/>
    <col min="7932" max="7932" width="11.625" style="15" bestFit="1" customWidth="1"/>
    <col min="7933" max="8175" width="9.375" style="15"/>
    <col min="8176" max="8176" width="64.625" style="15" customWidth="1"/>
    <col min="8177" max="8177" width="13.375" style="15" customWidth="1"/>
    <col min="8178" max="8178" width="1.375" style="15" customWidth="1"/>
    <col min="8179" max="8179" width="13.375" style="15" customWidth="1"/>
    <col min="8180" max="8180" width="1.375" style="15" customWidth="1"/>
    <col min="8181" max="8181" width="12.625" style="15" customWidth="1"/>
    <col min="8182" max="8182" width="1.375" style="15" customWidth="1"/>
    <col min="8183" max="8183" width="13.625" style="15" customWidth="1"/>
    <col min="8184" max="8184" width="1.375" style="15" customWidth="1"/>
    <col min="8185" max="8185" width="15.625" style="15" customWidth="1"/>
    <col min="8186" max="8186" width="11.625" style="15" bestFit="1" customWidth="1"/>
    <col min="8187" max="8187" width="9.375" style="15"/>
    <col min="8188" max="8188" width="11.625" style="15" bestFit="1" customWidth="1"/>
    <col min="8189" max="8431" width="9.375" style="15"/>
    <col min="8432" max="8432" width="64.625" style="15" customWidth="1"/>
    <col min="8433" max="8433" width="13.375" style="15" customWidth="1"/>
    <col min="8434" max="8434" width="1.375" style="15" customWidth="1"/>
    <col min="8435" max="8435" width="13.375" style="15" customWidth="1"/>
    <col min="8436" max="8436" width="1.375" style="15" customWidth="1"/>
    <col min="8437" max="8437" width="12.625" style="15" customWidth="1"/>
    <col min="8438" max="8438" width="1.375" style="15" customWidth="1"/>
    <col min="8439" max="8439" width="13.625" style="15" customWidth="1"/>
    <col min="8440" max="8440" width="1.375" style="15" customWidth="1"/>
    <col min="8441" max="8441" width="15.625" style="15" customWidth="1"/>
    <col min="8442" max="8442" width="11.625" style="15" bestFit="1" customWidth="1"/>
    <col min="8443" max="8443" width="9.375" style="15"/>
    <col min="8444" max="8444" width="11.625" style="15" bestFit="1" customWidth="1"/>
    <col min="8445" max="8687" width="9.375" style="15"/>
    <col min="8688" max="8688" width="64.625" style="15" customWidth="1"/>
    <col min="8689" max="8689" width="13.375" style="15" customWidth="1"/>
    <col min="8690" max="8690" width="1.375" style="15" customWidth="1"/>
    <col min="8691" max="8691" width="13.375" style="15" customWidth="1"/>
    <col min="8692" max="8692" width="1.375" style="15" customWidth="1"/>
    <col min="8693" max="8693" width="12.625" style="15" customWidth="1"/>
    <col min="8694" max="8694" width="1.375" style="15" customWidth="1"/>
    <col min="8695" max="8695" width="13.625" style="15" customWidth="1"/>
    <col min="8696" max="8696" width="1.375" style="15" customWidth="1"/>
    <col min="8697" max="8697" width="15.625" style="15" customWidth="1"/>
    <col min="8698" max="8698" width="11.625" style="15" bestFit="1" customWidth="1"/>
    <col min="8699" max="8699" width="9.375" style="15"/>
    <col min="8700" max="8700" width="11.625" style="15" bestFit="1" customWidth="1"/>
    <col min="8701" max="8943" width="9.375" style="15"/>
    <col min="8944" max="8944" width="64.625" style="15" customWidth="1"/>
    <col min="8945" max="8945" width="13.375" style="15" customWidth="1"/>
    <col min="8946" max="8946" width="1.375" style="15" customWidth="1"/>
    <col min="8947" max="8947" width="13.375" style="15" customWidth="1"/>
    <col min="8948" max="8948" width="1.375" style="15" customWidth="1"/>
    <col min="8949" max="8949" width="12.625" style="15" customWidth="1"/>
    <col min="8950" max="8950" width="1.375" style="15" customWidth="1"/>
    <col min="8951" max="8951" width="13.625" style="15" customWidth="1"/>
    <col min="8952" max="8952" width="1.375" style="15" customWidth="1"/>
    <col min="8953" max="8953" width="15.625" style="15" customWidth="1"/>
    <col min="8954" max="8954" width="11.625" style="15" bestFit="1" customWidth="1"/>
    <col min="8955" max="8955" width="9.375" style="15"/>
    <col min="8956" max="8956" width="11.625" style="15" bestFit="1" customWidth="1"/>
    <col min="8957" max="9199" width="9.375" style="15"/>
    <col min="9200" max="9200" width="64.625" style="15" customWidth="1"/>
    <col min="9201" max="9201" width="13.375" style="15" customWidth="1"/>
    <col min="9202" max="9202" width="1.375" style="15" customWidth="1"/>
    <col min="9203" max="9203" width="13.375" style="15" customWidth="1"/>
    <col min="9204" max="9204" width="1.375" style="15" customWidth="1"/>
    <col min="9205" max="9205" width="12.625" style="15" customWidth="1"/>
    <col min="9206" max="9206" width="1.375" style="15" customWidth="1"/>
    <col min="9207" max="9207" width="13.625" style="15" customWidth="1"/>
    <col min="9208" max="9208" width="1.375" style="15" customWidth="1"/>
    <col min="9209" max="9209" width="15.625" style="15" customWidth="1"/>
    <col min="9210" max="9210" width="11.625" style="15" bestFit="1" customWidth="1"/>
    <col min="9211" max="9211" width="9.375" style="15"/>
    <col min="9212" max="9212" width="11.625" style="15" bestFit="1" customWidth="1"/>
    <col min="9213" max="9455" width="9.375" style="15"/>
    <col min="9456" max="9456" width="64.625" style="15" customWidth="1"/>
    <col min="9457" max="9457" width="13.375" style="15" customWidth="1"/>
    <col min="9458" max="9458" width="1.375" style="15" customWidth="1"/>
    <col min="9459" max="9459" width="13.375" style="15" customWidth="1"/>
    <col min="9460" max="9460" width="1.375" style="15" customWidth="1"/>
    <col min="9461" max="9461" width="12.625" style="15" customWidth="1"/>
    <col min="9462" max="9462" width="1.375" style="15" customWidth="1"/>
    <col min="9463" max="9463" width="13.625" style="15" customWidth="1"/>
    <col min="9464" max="9464" width="1.375" style="15" customWidth="1"/>
    <col min="9465" max="9465" width="15.625" style="15" customWidth="1"/>
    <col min="9466" max="9466" width="11.625" style="15" bestFit="1" customWidth="1"/>
    <col min="9467" max="9467" width="9.375" style="15"/>
    <col min="9468" max="9468" width="11.625" style="15" bestFit="1" customWidth="1"/>
    <col min="9469" max="9711" width="9.375" style="15"/>
    <col min="9712" max="9712" width="64.625" style="15" customWidth="1"/>
    <col min="9713" max="9713" width="13.375" style="15" customWidth="1"/>
    <col min="9714" max="9714" width="1.375" style="15" customWidth="1"/>
    <col min="9715" max="9715" width="13.375" style="15" customWidth="1"/>
    <col min="9716" max="9716" width="1.375" style="15" customWidth="1"/>
    <col min="9717" max="9717" width="12.625" style="15" customWidth="1"/>
    <col min="9718" max="9718" width="1.375" style="15" customWidth="1"/>
    <col min="9719" max="9719" width="13.625" style="15" customWidth="1"/>
    <col min="9720" max="9720" width="1.375" style="15" customWidth="1"/>
    <col min="9721" max="9721" width="15.625" style="15" customWidth="1"/>
    <col min="9722" max="9722" width="11.625" style="15" bestFit="1" customWidth="1"/>
    <col min="9723" max="9723" width="9.375" style="15"/>
    <col min="9724" max="9724" width="11.625" style="15" bestFit="1" customWidth="1"/>
    <col min="9725" max="9967" width="9.375" style="15"/>
    <col min="9968" max="9968" width="64.625" style="15" customWidth="1"/>
    <col min="9969" max="9969" width="13.375" style="15" customWidth="1"/>
    <col min="9970" max="9970" width="1.375" style="15" customWidth="1"/>
    <col min="9971" max="9971" width="13.375" style="15" customWidth="1"/>
    <col min="9972" max="9972" width="1.375" style="15" customWidth="1"/>
    <col min="9973" max="9973" width="12.625" style="15" customWidth="1"/>
    <col min="9974" max="9974" width="1.375" style="15" customWidth="1"/>
    <col min="9975" max="9975" width="13.625" style="15" customWidth="1"/>
    <col min="9976" max="9976" width="1.375" style="15" customWidth="1"/>
    <col min="9977" max="9977" width="15.625" style="15" customWidth="1"/>
    <col min="9978" max="9978" width="11.625" style="15" bestFit="1" customWidth="1"/>
    <col min="9979" max="9979" width="9.375" style="15"/>
    <col min="9980" max="9980" width="11.625" style="15" bestFit="1" customWidth="1"/>
    <col min="9981" max="10223" width="9.375" style="15"/>
    <col min="10224" max="10224" width="64.625" style="15" customWidth="1"/>
    <col min="10225" max="10225" width="13.375" style="15" customWidth="1"/>
    <col min="10226" max="10226" width="1.375" style="15" customWidth="1"/>
    <col min="10227" max="10227" width="13.375" style="15" customWidth="1"/>
    <col min="10228" max="10228" width="1.375" style="15" customWidth="1"/>
    <col min="10229" max="10229" width="12.625" style="15" customWidth="1"/>
    <col min="10230" max="10230" width="1.375" style="15" customWidth="1"/>
    <col min="10231" max="10231" width="13.625" style="15" customWidth="1"/>
    <col min="10232" max="10232" width="1.375" style="15" customWidth="1"/>
    <col min="10233" max="10233" width="15.625" style="15" customWidth="1"/>
    <col min="10234" max="10234" width="11.625" style="15" bestFit="1" customWidth="1"/>
    <col min="10235" max="10235" width="9.375" style="15"/>
    <col min="10236" max="10236" width="11.625" style="15" bestFit="1" customWidth="1"/>
    <col min="10237" max="10479" width="9.375" style="15"/>
    <col min="10480" max="10480" width="64.625" style="15" customWidth="1"/>
    <col min="10481" max="10481" width="13.375" style="15" customWidth="1"/>
    <col min="10482" max="10482" width="1.375" style="15" customWidth="1"/>
    <col min="10483" max="10483" width="13.375" style="15" customWidth="1"/>
    <col min="10484" max="10484" width="1.375" style="15" customWidth="1"/>
    <col min="10485" max="10485" width="12.625" style="15" customWidth="1"/>
    <col min="10486" max="10486" width="1.375" style="15" customWidth="1"/>
    <col min="10487" max="10487" width="13.625" style="15" customWidth="1"/>
    <col min="10488" max="10488" width="1.375" style="15" customWidth="1"/>
    <col min="10489" max="10489" width="15.625" style="15" customWidth="1"/>
    <col min="10490" max="10490" width="11.625" style="15" bestFit="1" customWidth="1"/>
    <col min="10491" max="10491" width="9.375" style="15"/>
    <col min="10492" max="10492" width="11.625" style="15" bestFit="1" customWidth="1"/>
    <col min="10493" max="10735" width="9.375" style="15"/>
    <col min="10736" max="10736" width="64.625" style="15" customWidth="1"/>
    <col min="10737" max="10737" width="13.375" style="15" customWidth="1"/>
    <col min="10738" max="10738" width="1.375" style="15" customWidth="1"/>
    <col min="10739" max="10739" width="13.375" style="15" customWidth="1"/>
    <col min="10740" max="10740" width="1.375" style="15" customWidth="1"/>
    <col min="10741" max="10741" width="12.625" style="15" customWidth="1"/>
    <col min="10742" max="10742" width="1.375" style="15" customWidth="1"/>
    <col min="10743" max="10743" width="13.625" style="15" customWidth="1"/>
    <col min="10744" max="10744" width="1.375" style="15" customWidth="1"/>
    <col min="10745" max="10745" width="15.625" style="15" customWidth="1"/>
    <col min="10746" max="10746" width="11.625" style="15" bestFit="1" customWidth="1"/>
    <col min="10747" max="10747" width="9.375" style="15"/>
    <col min="10748" max="10748" width="11.625" style="15" bestFit="1" customWidth="1"/>
    <col min="10749" max="10991" width="9.375" style="15"/>
    <col min="10992" max="10992" width="64.625" style="15" customWidth="1"/>
    <col min="10993" max="10993" width="13.375" style="15" customWidth="1"/>
    <col min="10994" max="10994" width="1.375" style="15" customWidth="1"/>
    <col min="10995" max="10995" width="13.375" style="15" customWidth="1"/>
    <col min="10996" max="10996" width="1.375" style="15" customWidth="1"/>
    <col min="10997" max="10997" width="12.625" style="15" customWidth="1"/>
    <col min="10998" max="10998" width="1.375" style="15" customWidth="1"/>
    <col min="10999" max="10999" width="13.625" style="15" customWidth="1"/>
    <col min="11000" max="11000" width="1.375" style="15" customWidth="1"/>
    <col min="11001" max="11001" width="15.625" style="15" customWidth="1"/>
    <col min="11002" max="11002" width="11.625" style="15" bestFit="1" customWidth="1"/>
    <col min="11003" max="11003" width="9.375" style="15"/>
    <col min="11004" max="11004" width="11.625" style="15" bestFit="1" customWidth="1"/>
    <col min="11005" max="11247" width="9.375" style="15"/>
    <col min="11248" max="11248" width="64.625" style="15" customWidth="1"/>
    <col min="11249" max="11249" width="13.375" style="15" customWidth="1"/>
    <col min="11250" max="11250" width="1.375" style="15" customWidth="1"/>
    <col min="11251" max="11251" width="13.375" style="15" customWidth="1"/>
    <col min="11252" max="11252" width="1.375" style="15" customWidth="1"/>
    <col min="11253" max="11253" width="12.625" style="15" customWidth="1"/>
    <col min="11254" max="11254" width="1.375" style="15" customWidth="1"/>
    <col min="11255" max="11255" width="13.625" style="15" customWidth="1"/>
    <col min="11256" max="11256" width="1.375" style="15" customWidth="1"/>
    <col min="11257" max="11257" width="15.625" style="15" customWidth="1"/>
    <col min="11258" max="11258" width="11.625" style="15" bestFit="1" customWidth="1"/>
    <col min="11259" max="11259" width="9.375" style="15"/>
    <col min="11260" max="11260" width="11.625" style="15" bestFit="1" customWidth="1"/>
    <col min="11261" max="11503" width="9.375" style="15"/>
    <col min="11504" max="11504" width="64.625" style="15" customWidth="1"/>
    <col min="11505" max="11505" width="13.375" style="15" customWidth="1"/>
    <col min="11506" max="11506" width="1.375" style="15" customWidth="1"/>
    <col min="11507" max="11507" width="13.375" style="15" customWidth="1"/>
    <col min="11508" max="11508" width="1.375" style="15" customWidth="1"/>
    <col min="11509" max="11509" width="12.625" style="15" customWidth="1"/>
    <col min="11510" max="11510" width="1.375" style="15" customWidth="1"/>
    <col min="11511" max="11511" width="13.625" style="15" customWidth="1"/>
    <col min="11512" max="11512" width="1.375" style="15" customWidth="1"/>
    <col min="11513" max="11513" width="15.625" style="15" customWidth="1"/>
    <col min="11514" max="11514" width="11.625" style="15" bestFit="1" customWidth="1"/>
    <col min="11515" max="11515" width="9.375" style="15"/>
    <col min="11516" max="11516" width="11.625" style="15" bestFit="1" customWidth="1"/>
    <col min="11517" max="11759" width="9.375" style="15"/>
    <col min="11760" max="11760" width="64.625" style="15" customWidth="1"/>
    <col min="11761" max="11761" width="13.375" style="15" customWidth="1"/>
    <col min="11762" max="11762" width="1.375" style="15" customWidth="1"/>
    <col min="11763" max="11763" width="13.375" style="15" customWidth="1"/>
    <col min="11764" max="11764" width="1.375" style="15" customWidth="1"/>
    <col min="11765" max="11765" width="12.625" style="15" customWidth="1"/>
    <col min="11766" max="11766" width="1.375" style="15" customWidth="1"/>
    <col min="11767" max="11767" width="13.625" style="15" customWidth="1"/>
    <col min="11768" max="11768" width="1.375" style="15" customWidth="1"/>
    <col min="11769" max="11769" width="15.625" style="15" customWidth="1"/>
    <col min="11770" max="11770" width="11.625" style="15" bestFit="1" customWidth="1"/>
    <col min="11771" max="11771" width="9.375" style="15"/>
    <col min="11772" max="11772" width="11.625" style="15" bestFit="1" customWidth="1"/>
    <col min="11773" max="12015" width="9.375" style="15"/>
    <col min="12016" max="12016" width="64.625" style="15" customWidth="1"/>
    <col min="12017" max="12017" width="13.375" style="15" customWidth="1"/>
    <col min="12018" max="12018" width="1.375" style="15" customWidth="1"/>
    <col min="12019" max="12019" width="13.375" style="15" customWidth="1"/>
    <col min="12020" max="12020" width="1.375" style="15" customWidth="1"/>
    <col min="12021" max="12021" width="12.625" style="15" customWidth="1"/>
    <col min="12022" max="12022" width="1.375" style="15" customWidth="1"/>
    <col min="12023" max="12023" width="13.625" style="15" customWidth="1"/>
    <col min="12024" max="12024" width="1.375" style="15" customWidth="1"/>
    <col min="12025" max="12025" width="15.625" style="15" customWidth="1"/>
    <col min="12026" max="12026" width="11.625" style="15" bestFit="1" customWidth="1"/>
    <col min="12027" max="12027" width="9.375" style="15"/>
    <col min="12028" max="12028" width="11.625" style="15" bestFit="1" customWidth="1"/>
    <col min="12029" max="12271" width="9.375" style="15"/>
    <col min="12272" max="12272" width="64.625" style="15" customWidth="1"/>
    <col min="12273" max="12273" width="13.375" style="15" customWidth="1"/>
    <col min="12274" max="12274" width="1.375" style="15" customWidth="1"/>
    <col min="12275" max="12275" width="13.375" style="15" customWidth="1"/>
    <col min="12276" max="12276" width="1.375" style="15" customWidth="1"/>
    <col min="12277" max="12277" width="12.625" style="15" customWidth="1"/>
    <col min="12278" max="12278" width="1.375" style="15" customWidth="1"/>
    <col min="12279" max="12279" width="13.625" style="15" customWidth="1"/>
    <col min="12280" max="12280" width="1.375" style="15" customWidth="1"/>
    <col min="12281" max="12281" width="15.625" style="15" customWidth="1"/>
    <col min="12282" max="12282" width="11.625" style="15" bestFit="1" customWidth="1"/>
    <col min="12283" max="12283" width="9.375" style="15"/>
    <col min="12284" max="12284" width="11.625" style="15" bestFit="1" customWidth="1"/>
    <col min="12285" max="12527" width="9.375" style="15"/>
    <col min="12528" max="12528" width="64.625" style="15" customWidth="1"/>
    <col min="12529" max="12529" width="13.375" style="15" customWidth="1"/>
    <col min="12530" max="12530" width="1.375" style="15" customWidth="1"/>
    <col min="12531" max="12531" width="13.375" style="15" customWidth="1"/>
    <col min="12532" max="12532" width="1.375" style="15" customWidth="1"/>
    <col min="12533" max="12533" width="12.625" style="15" customWidth="1"/>
    <col min="12534" max="12534" width="1.375" style="15" customWidth="1"/>
    <col min="12535" max="12535" width="13.625" style="15" customWidth="1"/>
    <col min="12536" max="12536" width="1.375" style="15" customWidth="1"/>
    <col min="12537" max="12537" width="15.625" style="15" customWidth="1"/>
    <col min="12538" max="12538" width="11.625" style="15" bestFit="1" customWidth="1"/>
    <col min="12539" max="12539" width="9.375" style="15"/>
    <col min="12540" max="12540" width="11.625" style="15" bestFit="1" customWidth="1"/>
    <col min="12541" max="12783" width="9.375" style="15"/>
    <col min="12784" max="12784" width="64.625" style="15" customWidth="1"/>
    <col min="12785" max="12785" width="13.375" style="15" customWidth="1"/>
    <col min="12786" max="12786" width="1.375" style="15" customWidth="1"/>
    <col min="12787" max="12787" width="13.375" style="15" customWidth="1"/>
    <col min="12788" max="12788" width="1.375" style="15" customWidth="1"/>
    <col min="12789" max="12789" width="12.625" style="15" customWidth="1"/>
    <col min="12790" max="12790" width="1.375" style="15" customWidth="1"/>
    <col min="12791" max="12791" width="13.625" style="15" customWidth="1"/>
    <col min="12792" max="12792" width="1.375" style="15" customWidth="1"/>
    <col min="12793" max="12793" width="15.625" style="15" customWidth="1"/>
    <col min="12794" max="12794" width="11.625" style="15" bestFit="1" customWidth="1"/>
    <col min="12795" max="12795" width="9.375" style="15"/>
    <col min="12796" max="12796" width="11.625" style="15" bestFit="1" customWidth="1"/>
    <col min="12797" max="13039" width="9.375" style="15"/>
    <col min="13040" max="13040" width="64.625" style="15" customWidth="1"/>
    <col min="13041" max="13041" width="13.375" style="15" customWidth="1"/>
    <col min="13042" max="13042" width="1.375" style="15" customWidth="1"/>
    <col min="13043" max="13043" width="13.375" style="15" customWidth="1"/>
    <col min="13044" max="13044" width="1.375" style="15" customWidth="1"/>
    <col min="13045" max="13045" width="12.625" style="15" customWidth="1"/>
    <col min="13046" max="13046" width="1.375" style="15" customWidth="1"/>
    <col min="13047" max="13047" width="13.625" style="15" customWidth="1"/>
    <col min="13048" max="13048" width="1.375" style="15" customWidth="1"/>
    <col min="13049" max="13049" width="15.625" style="15" customWidth="1"/>
    <col min="13050" max="13050" width="11.625" style="15" bestFit="1" customWidth="1"/>
    <col min="13051" max="13051" width="9.375" style="15"/>
    <col min="13052" max="13052" width="11.625" style="15" bestFit="1" customWidth="1"/>
    <col min="13053" max="13295" width="9.375" style="15"/>
    <col min="13296" max="13296" width="64.625" style="15" customWidth="1"/>
    <col min="13297" max="13297" width="13.375" style="15" customWidth="1"/>
    <col min="13298" max="13298" width="1.375" style="15" customWidth="1"/>
    <col min="13299" max="13299" width="13.375" style="15" customWidth="1"/>
    <col min="13300" max="13300" width="1.375" style="15" customWidth="1"/>
    <col min="13301" max="13301" width="12.625" style="15" customWidth="1"/>
    <col min="13302" max="13302" width="1.375" style="15" customWidth="1"/>
    <col min="13303" max="13303" width="13.625" style="15" customWidth="1"/>
    <col min="13304" max="13304" width="1.375" style="15" customWidth="1"/>
    <col min="13305" max="13305" width="15.625" style="15" customWidth="1"/>
    <col min="13306" max="13306" width="11.625" style="15" bestFit="1" customWidth="1"/>
    <col min="13307" max="13307" width="9.375" style="15"/>
    <col min="13308" max="13308" width="11.625" style="15" bestFit="1" customWidth="1"/>
    <col min="13309" max="13551" width="9.375" style="15"/>
    <col min="13552" max="13552" width="64.625" style="15" customWidth="1"/>
    <col min="13553" max="13553" width="13.375" style="15" customWidth="1"/>
    <col min="13554" max="13554" width="1.375" style="15" customWidth="1"/>
    <col min="13555" max="13555" width="13.375" style="15" customWidth="1"/>
    <col min="13556" max="13556" width="1.375" style="15" customWidth="1"/>
    <col min="13557" max="13557" width="12.625" style="15" customWidth="1"/>
    <col min="13558" max="13558" width="1.375" style="15" customWidth="1"/>
    <col min="13559" max="13559" width="13.625" style="15" customWidth="1"/>
    <col min="13560" max="13560" width="1.375" style="15" customWidth="1"/>
    <col min="13561" max="13561" width="15.625" style="15" customWidth="1"/>
    <col min="13562" max="13562" width="11.625" style="15" bestFit="1" customWidth="1"/>
    <col min="13563" max="13563" width="9.375" style="15"/>
    <col min="13564" max="13564" width="11.625" style="15" bestFit="1" customWidth="1"/>
    <col min="13565" max="13807" width="9.375" style="15"/>
    <col min="13808" max="13808" width="64.625" style="15" customWidth="1"/>
    <col min="13809" max="13809" width="13.375" style="15" customWidth="1"/>
    <col min="13810" max="13810" width="1.375" style="15" customWidth="1"/>
    <col min="13811" max="13811" width="13.375" style="15" customWidth="1"/>
    <col min="13812" max="13812" width="1.375" style="15" customWidth="1"/>
    <col min="13813" max="13813" width="12.625" style="15" customWidth="1"/>
    <col min="13814" max="13814" width="1.375" style="15" customWidth="1"/>
    <col min="13815" max="13815" width="13.625" style="15" customWidth="1"/>
    <col min="13816" max="13816" width="1.375" style="15" customWidth="1"/>
    <col min="13817" max="13817" width="15.625" style="15" customWidth="1"/>
    <col min="13818" max="13818" width="11.625" style="15" bestFit="1" customWidth="1"/>
    <col min="13819" max="13819" width="9.375" style="15"/>
    <col min="13820" max="13820" width="11.625" style="15" bestFit="1" customWidth="1"/>
    <col min="13821" max="14063" width="9.375" style="15"/>
    <col min="14064" max="14064" width="64.625" style="15" customWidth="1"/>
    <col min="14065" max="14065" width="13.375" style="15" customWidth="1"/>
    <col min="14066" max="14066" width="1.375" style="15" customWidth="1"/>
    <col min="14067" max="14067" width="13.375" style="15" customWidth="1"/>
    <col min="14068" max="14068" width="1.375" style="15" customWidth="1"/>
    <col min="14069" max="14069" width="12.625" style="15" customWidth="1"/>
    <col min="14070" max="14070" width="1.375" style="15" customWidth="1"/>
    <col min="14071" max="14071" width="13.625" style="15" customWidth="1"/>
    <col min="14072" max="14072" width="1.375" style="15" customWidth="1"/>
    <col min="14073" max="14073" width="15.625" style="15" customWidth="1"/>
    <col min="14074" max="14074" width="11.625" style="15" bestFit="1" customWidth="1"/>
    <col min="14075" max="14075" width="9.375" style="15"/>
    <col min="14076" max="14076" width="11.625" style="15" bestFit="1" customWidth="1"/>
    <col min="14077" max="14319" width="9.375" style="15"/>
    <col min="14320" max="14320" width="64.625" style="15" customWidth="1"/>
    <col min="14321" max="14321" width="13.375" style="15" customWidth="1"/>
    <col min="14322" max="14322" width="1.375" style="15" customWidth="1"/>
    <col min="14323" max="14323" width="13.375" style="15" customWidth="1"/>
    <col min="14324" max="14324" width="1.375" style="15" customWidth="1"/>
    <col min="14325" max="14325" width="12.625" style="15" customWidth="1"/>
    <col min="14326" max="14326" width="1.375" style="15" customWidth="1"/>
    <col min="14327" max="14327" width="13.625" style="15" customWidth="1"/>
    <col min="14328" max="14328" width="1.375" style="15" customWidth="1"/>
    <col min="14329" max="14329" width="15.625" style="15" customWidth="1"/>
    <col min="14330" max="14330" width="11.625" style="15" bestFit="1" customWidth="1"/>
    <col min="14331" max="14331" width="9.375" style="15"/>
    <col min="14332" max="14332" width="11.625" style="15" bestFit="1" customWidth="1"/>
    <col min="14333" max="14575" width="9.375" style="15"/>
    <col min="14576" max="14576" width="64.625" style="15" customWidth="1"/>
    <col min="14577" max="14577" width="13.375" style="15" customWidth="1"/>
    <col min="14578" max="14578" width="1.375" style="15" customWidth="1"/>
    <col min="14579" max="14579" width="13.375" style="15" customWidth="1"/>
    <col min="14580" max="14580" width="1.375" style="15" customWidth="1"/>
    <col min="14581" max="14581" width="12.625" style="15" customWidth="1"/>
    <col min="14582" max="14582" width="1.375" style="15" customWidth="1"/>
    <col min="14583" max="14583" width="13.625" style="15" customWidth="1"/>
    <col min="14584" max="14584" width="1.375" style="15" customWidth="1"/>
    <col min="14585" max="14585" width="15.625" style="15" customWidth="1"/>
    <col min="14586" max="14586" width="11.625" style="15" bestFit="1" customWidth="1"/>
    <col min="14587" max="14587" width="9.375" style="15"/>
    <col min="14588" max="14588" width="11.625" style="15" bestFit="1" customWidth="1"/>
    <col min="14589" max="14831" width="9.375" style="15"/>
    <col min="14832" max="14832" width="64.625" style="15" customWidth="1"/>
    <col min="14833" max="14833" width="13.375" style="15" customWidth="1"/>
    <col min="14834" max="14834" width="1.375" style="15" customWidth="1"/>
    <col min="14835" max="14835" width="13.375" style="15" customWidth="1"/>
    <col min="14836" max="14836" width="1.375" style="15" customWidth="1"/>
    <col min="14837" max="14837" width="12.625" style="15" customWidth="1"/>
    <col min="14838" max="14838" width="1.375" style="15" customWidth="1"/>
    <col min="14839" max="14839" width="13.625" style="15" customWidth="1"/>
    <col min="14840" max="14840" width="1.375" style="15" customWidth="1"/>
    <col min="14841" max="14841" width="15.625" style="15" customWidth="1"/>
    <col min="14842" max="14842" width="11.625" style="15" bestFit="1" customWidth="1"/>
    <col min="14843" max="14843" width="9.375" style="15"/>
    <col min="14844" max="14844" width="11.625" style="15" bestFit="1" customWidth="1"/>
    <col min="14845" max="15087" width="9.375" style="15"/>
    <col min="15088" max="15088" width="64.625" style="15" customWidth="1"/>
    <col min="15089" max="15089" width="13.375" style="15" customWidth="1"/>
    <col min="15090" max="15090" width="1.375" style="15" customWidth="1"/>
    <col min="15091" max="15091" width="13.375" style="15" customWidth="1"/>
    <col min="15092" max="15092" width="1.375" style="15" customWidth="1"/>
    <col min="15093" max="15093" width="12.625" style="15" customWidth="1"/>
    <col min="15094" max="15094" width="1.375" style="15" customWidth="1"/>
    <col min="15095" max="15095" width="13.625" style="15" customWidth="1"/>
    <col min="15096" max="15096" width="1.375" style="15" customWidth="1"/>
    <col min="15097" max="15097" width="15.625" style="15" customWidth="1"/>
    <col min="15098" max="15098" width="11.625" style="15" bestFit="1" customWidth="1"/>
    <col min="15099" max="15099" width="9.375" style="15"/>
    <col min="15100" max="15100" width="11.625" style="15" bestFit="1" customWidth="1"/>
    <col min="15101" max="15343" width="9.375" style="15"/>
    <col min="15344" max="15344" width="64.625" style="15" customWidth="1"/>
    <col min="15345" max="15345" width="13.375" style="15" customWidth="1"/>
    <col min="15346" max="15346" width="1.375" style="15" customWidth="1"/>
    <col min="15347" max="15347" width="13.375" style="15" customWidth="1"/>
    <col min="15348" max="15348" width="1.375" style="15" customWidth="1"/>
    <col min="15349" max="15349" width="12.625" style="15" customWidth="1"/>
    <col min="15350" max="15350" width="1.375" style="15" customWidth="1"/>
    <col min="15351" max="15351" width="13.625" style="15" customWidth="1"/>
    <col min="15352" max="15352" width="1.375" style="15" customWidth="1"/>
    <col min="15353" max="15353" width="15.625" style="15" customWidth="1"/>
    <col min="15354" max="15354" width="11.625" style="15" bestFit="1" customWidth="1"/>
    <col min="15355" max="15355" width="9.375" style="15"/>
    <col min="15356" max="15356" width="11.625" style="15" bestFit="1" customWidth="1"/>
    <col min="15357" max="15599" width="9.375" style="15"/>
    <col min="15600" max="15600" width="64.625" style="15" customWidth="1"/>
    <col min="15601" max="15601" width="13.375" style="15" customWidth="1"/>
    <col min="15602" max="15602" width="1.375" style="15" customWidth="1"/>
    <col min="15603" max="15603" width="13.375" style="15" customWidth="1"/>
    <col min="15604" max="15604" width="1.375" style="15" customWidth="1"/>
    <col min="15605" max="15605" width="12.625" style="15" customWidth="1"/>
    <col min="15606" max="15606" width="1.375" style="15" customWidth="1"/>
    <col min="15607" max="15607" width="13.625" style="15" customWidth="1"/>
    <col min="15608" max="15608" width="1.375" style="15" customWidth="1"/>
    <col min="15609" max="15609" width="15.625" style="15" customWidth="1"/>
    <col min="15610" max="15610" width="11.625" style="15" bestFit="1" customWidth="1"/>
    <col min="15611" max="15611" width="9.375" style="15"/>
    <col min="15612" max="15612" width="11.625" style="15" bestFit="1" customWidth="1"/>
    <col min="15613" max="15855" width="9.375" style="15"/>
    <col min="15856" max="15856" width="64.625" style="15" customWidth="1"/>
    <col min="15857" max="15857" width="13.375" style="15" customWidth="1"/>
    <col min="15858" max="15858" width="1.375" style="15" customWidth="1"/>
    <col min="15859" max="15859" width="13.375" style="15" customWidth="1"/>
    <col min="15860" max="15860" width="1.375" style="15" customWidth="1"/>
    <col min="15861" max="15861" width="12.625" style="15" customWidth="1"/>
    <col min="15862" max="15862" width="1.375" style="15" customWidth="1"/>
    <col min="15863" max="15863" width="13.625" style="15" customWidth="1"/>
    <col min="15864" max="15864" width="1.375" style="15" customWidth="1"/>
    <col min="15865" max="15865" width="15.625" style="15" customWidth="1"/>
    <col min="15866" max="15866" width="11.625" style="15" bestFit="1" customWidth="1"/>
    <col min="15867" max="15867" width="9.375" style="15"/>
    <col min="15868" max="15868" width="11.625" style="15" bestFit="1" customWidth="1"/>
    <col min="15869" max="16111" width="9.375" style="15"/>
    <col min="16112" max="16112" width="64.625" style="15" customWidth="1"/>
    <col min="16113" max="16113" width="13.375" style="15" customWidth="1"/>
    <col min="16114" max="16114" width="1.375" style="15" customWidth="1"/>
    <col min="16115" max="16115" width="13.375" style="15" customWidth="1"/>
    <col min="16116" max="16116" width="1.375" style="15" customWidth="1"/>
    <col min="16117" max="16117" width="12.625" style="15" customWidth="1"/>
    <col min="16118" max="16118" width="1.375" style="15" customWidth="1"/>
    <col min="16119" max="16119" width="13.625" style="15" customWidth="1"/>
    <col min="16120" max="16120" width="1.375" style="15" customWidth="1"/>
    <col min="16121" max="16121" width="15.625" style="15" customWidth="1"/>
    <col min="16122" max="16122" width="11.625" style="15" bestFit="1" customWidth="1"/>
    <col min="16123" max="16123" width="9.375" style="15"/>
    <col min="16124" max="16124" width="11.625" style="15" bestFit="1" customWidth="1"/>
    <col min="16125" max="16367" width="9.375" style="15"/>
    <col min="16368" max="16384" width="9.375" style="15" customWidth="1"/>
  </cols>
  <sheetData>
    <row r="1" spans="1:8" s="7" customFormat="1" ht="23.25" customHeight="1" x14ac:dyDescent="0.2">
      <c r="A1" s="2" t="s">
        <v>135</v>
      </c>
      <c r="B1" s="78"/>
      <c r="C1" s="78"/>
      <c r="D1" s="78"/>
      <c r="E1" s="78"/>
      <c r="F1" s="78"/>
      <c r="G1" s="78"/>
      <c r="H1" s="78"/>
    </row>
    <row r="2" spans="1:8" s="7" customFormat="1" ht="23.25" customHeight="1" x14ac:dyDescent="0.2">
      <c r="A2" s="2" t="s">
        <v>105</v>
      </c>
      <c r="B2" s="78"/>
      <c r="C2" s="78"/>
      <c r="D2" s="78"/>
      <c r="E2" s="78"/>
      <c r="F2" s="78"/>
      <c r="G2" s="78"/>
      <c r="H2" s="78"/>
    </row>
    <row r="3" spans="1:8" ht="20.25" customHeight="1" x14ac:dyDescent="0.2">
      <c r="A3" s="12" t="s">
        <v>52</v>
      </c>
      <c r="B3" s="217" t="s">
        <v>1</v>
      </c>
      <c r="C3" s="217"/>
      <c r="D3" s="217"/>
      <c r="E3" s="22"/>
      <c r="F3" s="207" t="s">
        <v>2</v>
      </c>
      <c r="G3" s="207"/>
      <c r="H3" s="207"/>
    </row>
    <row r="4" spans="1:8" ht="20.25" customHeight="1" x14ac:dyDescent="0.2">
      <c r="B4" s="208" t="s">
        <v>199</v>
      </c>
      <c r="C4" s="208"/>
      <c r="D4" s="208"/>
      <c r="E4" s="14"/>
      <c r="F4" s="208" t="s">
        <v>199</v>
      </c>
      <c r="G4" s="208"/>
      <c r="H4" s="208"/>
    </row>
    <row r="5" spans="1:8" ht="20.25" customHeight="1" x14ac:dyDescent="0.2">
      <c r="B5" s="209" t="s">
        <v>198</v>
      </c>
      <c r="C5" s="208"/>
      <c r="D5" s="208"/>
      <c r="E5" s="14"/>
      <c r="F5" s="209" t="s">
        <v>198</v>
      </c>
      <c r="G5" s="208"/>
      <c r="H5" s="208"/>
    </row>
    <row r="6" spans="1:8" ht="20.25" customHeight="1" x14ac:dyDescent="0.2">
      <c r="B6" s="97" t="s">
        <v>171</v>
      </c>
      <c r="C6" s="98"/>
      <c r="D6" s="97" t="s">
        <v>136</v>
      </c>
      <c r="E6" s="99"/>
      <c r="F6" s="97" t="s">
        <v>171</v>
      </c>
      <c r="G6" s="98"/>
      <c r="H6" s="97" t="s">
        <v>136</v>
      </c>
    </row>
    <row r="7" spans="1:8" ht="20.25" customHeight="1" x14ac:dyDescent="0.2">
      <c r="B7" s="205" t="s">
        <v>6</v>
      </c>
      <c r="C7" s="205"/>
      <c r="D7" s="205"/>
      <c r="E7" s="205"/>
      <c r="F7" s="205"/>
      <c r="G7" s="205"/>
      <c r="H7" s="205"/>
    </row>
    <row r="8" spans="1:8" ht="23.25" customHeight="1" x14ac:dyDescent="0.45">
      <c r="A8" s="79" t="s">
        <v>106</v>
      </c>
      <c r="B8" s="80"/>
      <c r="C8" s="80"/>
      <c r="D8" s="80"/>
      <c r="E8" s="80"/>
      <c r="F8" s="80"/>
      <c r="G8" s="80"/>
      <c r="H8" s="80"/>
    </row>
    <row r="9" spans="1:8" ht="23.25" customHeight="1" x14ac:dyDescent="0.45">
      <c r="A9" s="81" t="s">
        <v>193</v>
      </c>
      <c r="B9" s="18">
        <f>'SI6'!D25</f>
        <v>215790</v>
      </c>
      <c r="D9" s="18">
        <f>'SI6'!F25</f>
        <v>-35642</v>
      </c>
      <c r="F9" s="18">
        <f>'SI6'!H25</f>
        <v>192594</v>
      </c>
      <c r="H9" s="18">
        <f>'SI6'!J25</f>
        <v>51268</v>
      </c>
    </row>
    <row r="10" spans="1:8" ht="23.25" customHeight="1" x14ac:dyDescent="0.45">
      <c r="A10" s="82" t="s">
        <v>150</v>
      </c>
      <c r="F10" s="18"/>
      <c r="H10" s="18"/>
    </row>
    <row r="11" spans="1:8" ht="23.25" customHeight="1" x14ac:dyDescent="0.45">
      <c r="A11" s="81" t="s">
        <v>107</v>
      </c>
      <c r="B11" s="18">
        <f>-'SI6'!D24</f>
        <v>78945</v>
      </c>
      <c r="D11" s="18">
        <f>-'SI6'!F24</f>
        <v>28134</v>
      </c>
      <c r="E11" s="24"/>
      <c r="F11" s="24">
        <f>-'SI6'!H24</f>
        <v>47592</v>
      </c>
      <c r="G11" s="24"/>
      <c r="H11" s="24">
        <f>-'SI6'!J24</f>
        <v>13072</v>
      </c>
    </row>
    <row r="12" spans="1:8" ht="23.25" customHeight="1" x14ac:dyDescent="0.45">
      <c r="A12" s="81" t="s">
        <v>62</v>
      </c>
      <c r="B12" s="18">
        <f>-'SI6'!D21</f>
        <v>94514</v>
      </c>
      <c r="D12" s="18">
        <f>-'SI6'!F21</f>
        <v>92750</v>
      </c>
      <c r="F12" s="18">
        <f>-'SI6'!H21</f>
        <v>72367</v>
      </c>
      <c r="H12" s="18">
        <f>-'SI6'!J21</f>
        <v>70623</v>
      </c>
    </row>
    <row r="13" spans="1:8" ht="23.25" customHeight="1" x14ac:dyDescent="0.45">
      <c r="A13" s="81" t="s">
        <v>108</v>
      </c>
      <c r="B13" s="18">
        <v>107803</v>
      </c>
      <c r="D13" s="18">
        <v>123290</v>
      </c>
      <c r="F13" s="18">
        <v>31635</v>
      </c>
      <c r="H13" s="18">
        <v>36325</v>
      </c>
    </row>
    <row r="14" spans="1:8" ht="23.25" customHeight="1" x14ac:dyDescent="0.45">
      <c r="A14" s="81" t="s">
        <v>109</v>
      </c>
      <c r="B14" s="18">
        <v>1085</v>
      </c>
      <c r="D14" s="18">
        <v>539</v>
      </c>
      <c r="F14" s="18">
        <v>0</v>
      </c>
      <c r="H14" s="18">
        <v>0</v>
      </c>
    </row>
    <row r="15" spans="1:8" ht="23.25" customHeight="1" x14ac:dyDescent="0.45">
      <c r="A15" s="81" t="s">
        <v>151</v>
      </c>
      <c r="B15" s="18">
        <v>1932</v>
      </c>
      <c r="D15" s="18">
        <v>1932</v>
      </c>
      <c r="F15" s="18">
        <v>62</v>
      </c>
      <c r="H15" s="18">
        <v>63</v>
      </c>
    </row>
    <row r="16" spans="1:8" ht="23.25" customHeight="1" x14ac:dyDescent="0.45">
      <c r="A16" s="81" t="s">
        <v>235</v>
      </c>
      <c r="B16" s="18">
        <v>-14343</v>
      </c>
      <c r="D16" s="18">
        <v>15600</v>
      </c>
      <c r="F16" s="18">
        <v>0</v>
      </c>
      <c r="H16" s="18">
        <v>0</v>
      </c>
    </row>
    <row r="17" spans="1:8" ht="23.25" customHeight="1" x14ac:dyDescent="0.45">
      <c r="A17" s="81" t="s">
        <v>189</v>
      </c>
      <c r="B17" s="18">
        <v>20000</v>
      </c>
      <c r="D17" s="18">
        <v>6200</v>
      </c>
      <c r="F17" s="18">
        <v>33865</v>
      </c>
      <c r="H17" s="18">
        <v>6200</v>
      </c>
    </row>
    <row r="18" spans="1:8" ht="23.25" customHeight="1" x14ac:dyDescent="0.45">
      <c r="A18" s="81" t="s">
        <v>187</v>
      </c>
      <c r="B18" s="18">
        <v>-321</v>
      </c>
      <c r="D18" s="18">
        <v>-40464</v>
      </c>
      <c r="F18" s="18">
        <v>0</v>
      </c>
      <c r="H18" s="18">
        <v>0</v>
      </c>
    </row>
    <row r="19" spans="1:8" ht="23.25" customHeight="1" x14ac:dyDescent="0.45">
      <c r="A19" s="81" t="s">
        <v>185</v>
      </c>
      <c r="B19" s="18">
        <v>12031</v>
      </c>
      <c r="D19" s="18">
        <v>-6279</v>
      </c>
      <c r="F19" s="18">
        <v>3568</v>
      </c>
      <c r="H19" s="18">
        <v>-3638</v>
      </c>
    </row>
    <row r="20" spans="1:8" ht="23.25" customHeight="1" x14ac:dyDescent="0.45">
      <c r="A20" s="81" t="s">
        <v>239</v>
      </c>
      <c r="B20" s="18">
        <v>-180</v>
      </c>
      <c r="D20" s="18">
        <v>-430</v>
      </c>
      <c r="F20" s="18">
        <v>0</v>
      </c>
      <c r="H20" s="18">
        <v>-355</v>
      </c>
    </row>
    <row r="21" spans="1:8" ht="23.25" customHeight="1" x14ac:dyDescent="0.45">
      <c r="A21" s="81" t="s">
        <v>240</v>
      </c>
      <c r="B21" s="18">
        <v>0</v>
      </c>
      <c r="D21" s="18">
        <v>0</v>
      </c>
      <c r="F21" s="18">
        <v>-2161</v>
      </c>
      <c r="H21" s="18">
        <v>0</v>
      </c>
    </row>
    <row r="22" spans="1:8" ht="23.25" customHeight="1" x14ac:dyDescent="0.45">
      <c r="A22" s="81" t="s">
        <v>110</v>
      </c>
      <c r="B22" s="18">
        <v>29426</v>
      </c>
      <c r="D22" s="18">
        <v>364</v>
      </c>
      <c r="F22" s="18">
        <v>0</v>
      </c>
      <c r="H22" s="18">
        <v>0</v>
      </c>
    </row>
    <row r="23" spans="1:8" ht="23.25" customHeight="1" x14ac:dyDescent="0.45">
      <c r="A23" s="81" t="s">
        <v>202</v>
      </c>
      <c r="B23" s="18">
        <v>0</v>
      </c>
      <c r="D23" s="18">
        <v>1894</v>
      </c>
      <c r="F23" s="18">
        <v>0</v>
      </c>
      <c r="H23" s="18">
        <v>0</v>
      </c>
    </row>
    <row r="24" spans="1:8" ht="23.25" customHeight="1" x14ac:dyDescent="0.45">
      <c r="A24" s="81" t="s">
        <v>203</v>
      </c>
      <c r="B24" s="18">
        <v>0</v>
      </c>
      <c r="D24" s="18">
        <v>1601</v>
      </c>
      <c r="F24" s="18">
        <v>0</v>
      </c>
      <c r="H24" s="18">
        <v>0</v>
      </c>
    </row>
    <row r="25" spans="1:8" ht="23.25" customHeight="1" x14ac:dyDescent="0.45">
      <c r="A25" s="81" t="s">
        <v>111</v>
      </c>
      <c r="B25" s="18">
        <v>6582</v>
      </c>
      <c r="D25" s="18">
        <v>4415</v>
      </c>
      <c r="F25" s="18">
        <v>1614</v>
      </c>
      <c r="H25" s="18">
        <v>2222</v>
      </c>
    </row>
    <row r="26" spans="1:8" ht="23.25" customHeight="1" x14ac:dyDescent="0.45">
      <c r="A26" s="81" t="s">
        <v>190</v>
      </c>
      <c r="B26" s="18">
        <v>982</v>
      </c>
      <c r="D26" s="18">
        <v>1397</v>
      </c>
      <c r="E26" s="24"/>
      <c r="F26" s="24">
        <v>0</v>
      </c>
      <c r="G26" s="24"/>
      <c r="H26" s="24">
        <v>0</v>
      </c>
    </row>
    <row r="27" spans="1:8" ht="23.25" customHeight="1" x14ac:dyDescent="0.45">
      <c r="A27" s="81" t="s">
        <v>223</v>
      </c>
      <c r="B27" s="18">
        <v>0</v>
      </c>
      <c r="D27" s="18">
        <v>0</v>
      </c>
      <c r="E27" s="24"/>
      <c r="F27" s="24">
        <v>-38500</v>
      </c>
      <c r="G27" s="24"/>
      <c r="H27" s="24">
        <v>0</v>
      </c>
    </row>
    <row r="28" spans="1:8" ht="23.25" customHeight="1" x14ac:dyDescent="0.45">
      <c r="A28" s="81" t="s">
        <v>112</v>
      </c>
      <c r="B28" s="18">
        <v>-322</v>
      </c>
      <c r="D28" s="18">
        <v>-651</v>
      </c>
      <c r="F28" s="18">
        <v>-3313</v>
      </c>
      <c r="H28" s="18">
        <v>-1605</v>
      </c>
    </row>
    <row r="29" spans="1:8" ht="23.25" customHeight="1" x14ac:dyDescent="0.45">
      <c r="A29" s="81"/>
      <c r="B29" s="83">
        <f>SUM(B9:B28)</f>
        <v>553924</v>
      </c>
      <c r="C29" s="24"/>
      <c r="D29" s="83">
        <f>SUM(D9:D28)</f>
        <v>194650</v>
      </c>
      <c r="E29" s="24"/>
      <c r="F29" s="83">
        <f>SUM(F9:F28)</f>
        <v>339323</v>
      </c>
      <c r="G29" s="24"/>
      <c r="H29" s="83">
        <f>SUM(H9:H28)</f>
        <v>174175</v>
      </c>
    </row>
    <row r="30" spans="1:8" ht="23.25" customHeight="1" x14ac:dyDescent="0.45">
      <c r="A30" s="82" t="s">
        <v>113</v>
      </c>
      <c r="B30" s="24"/>
      <c r="C30" s="24"/>
      <c r="D30" s="24"/>
      <c r="E30" s="24"/>
      <c r="G30" s="24"/>
    </row>
    <row r="31" spans="1:8" ht="23.25" customHeight="1" x14ac:dyDescent="0.45">
      <c r="A31" s="81" t="s">
        <v>139</v>
      </c>
      <c r="B31" s="84">
        <v>142264</v>
      </c>
      <c r="C31" s="85"/>
      <c r="D31" s="84">
        <v>-74692</v>
      </c>
      <c r="E31" s="85"/>
      <c r="F31" s="18">
        <v>150198</v>
      </c>
      <c r="G31" s="86"/>
      <c r="H31" s="18">
        <v>41207</v>
      </c>
    </row>
    <row r="32" spans="1:8" ht="21.75" x14ac:dyDescent="0.45">
      <c r="A32" s="81" t="s">
        <v>10</v>
      </c>
      <c r="B32" s="18">
        <v>-83982</v>
      </c>
      <c r="C32" s="85"/>
      <c r="D32" s="18">
        <v>399560</v>
      </c>
      <c r="E32" s="85"/>
      <c r="F32" s="18">
        <v>14407</v>
      </c>
      <c r="G32" s="86"/>
      <c r="H32" s="18">
        <v>296676</v>
      </c>
    </row>
    <row r="33" spans="1:8" ht="21.75" x14ac:dyDescent="0.45">
      <c r="A33" s="81" t="s">
        <v>11</v>
      </c>
      <c r="B33" s="84">
        <v>27985</v>
      </c>
      <c r="C33" s="85"/>
      <c r="D33" s="84">
        <v>28012</v>
      </c>
      <c r="E33" s="85"/>
      <c r="F33" s="18">
        <v>28429</v>
      </c>
      <c r="G33" s="86"/>
      <c r="H33" s="18">
        <v>3999</v>
      </c>
    </row>
    <row r="34" spans="1:8" ht="23.25" customHeight="1" x14ac:dyDescent="0.45">
      <c r="A34" s="81" t="s">
        <v>23</v>
      </c>
      <c r="B34" s="84">
        <v>-3976</v>
      </c>
      <c r="C34" s="85"/>
      <c r="D34" s="84">
        <v>1211</v>
      </c>
      <c r="E34" s="85"/>
      <c r="F34" s="18">
        <v>8</v>
      </c>
      <c r="G34" s="86"/>
      <c r="H34" s="18">
        <v>-11</v>
      </c>
    </row>
    <row r="35" spans="1:8" ht="23.25" customHeight="1" x14ac:dyDescent="0.45">
      <c r="A35" s="81" t="s">
        <v>140</v>
      </c>
      <c r="B35" s="84">
        <v>25229</v>
      </c>
      <c r="C35" s="85"/>
      <c r="D35" s="84">
        <v>55826</v>
      </c>
      <c r="E35" s="85"/>
      <c r="F35" s="18">
        <v>-33840</v>
      </c>
      <c r="G35" s="86"/>
      <c r="H35" s="18">
        <v>-5879</v>
      </c>
    </row>
    <row r="36" spans="1:8" ht="21.75" x14ac:dyDescent="0.45">
      <c r="A36" s="81" t="s">
        <v>29</v>
      </c>
      <c r="B36" s="84">
        <v>36788</v>
      </c>
      <c r="C36" s="85"/>
      <c r="D36" s="84">
        <v>-20316</v>
      </c>
      <c r="E36" s="85"/>
      <c r="F36" s="18">
        <v>3914</v>
      </c>
      <c r="G36" s="86"/>
      <c r="H36" s="18">
        <v>-4317</v>
      </c>
    </row>
    <row r="37" spans="1:8" ht="23.25" customHeight="1" x14ac:dyDescent="0.45">
      <c r="A37" s="81" t="s">
        <v>30</v>
      </c>
      <c r="B37" s="84">
        <v>16720</v>
      </c>
      <c r="C37" s="85"/>
      <c r="D37" s="84">
        <v>176</v>
      </c>
      <c r="E37" s="85"/>
      <c r="F37" s="18">
        <v>12146</v>
      </c>
      <c r="G37" s="86"/>
      <c r="H37" s="18">
        <v>-357</v>
      </c>
    </row>
    <row r="38" spans="1:8" ht="23.25" customHeight="1" x14ac:dyDescent="0.45">
      <c r="A38" s="81" t="s">
        <v>35</v>
      </c>
      <c r="B38" s="84">
        <v>1203</v>
      </c>
      <c r="C38" s="85"/>
      <c r="D38" s="84">
        <v>0</v>
      </c>
      <c r="E38" s="85"/>
      <c r="F38" s="18">
        <v>0</v>
      </c>
      <c r="G38" s="86"/>
      <c r="H38" s="18">
        <v>0</v>
      </c>
    </row>
    <row r="39" spans="1:8" ht="23.25" customHeight="1" x14ac:dyDescent="0.45">
      <c r="A39" s="81" t="s">
        <v>161</v>
      </c>
      <c r="B39" s="18">
        <v>-4224</v>
      </c>
      <c r="C39" s="85"/>
      <c r="D39" s="84">
        <v>-24832</v>
      </c>
      <c r="E39" s="85"/>
      <c r="F39" s="18">
        <v>-3084</v>
      </c>
      <c r="G39" s="86"/>
      <c r="H39" s="18">
        <v>-16342</v>
      </c>
    </row>
    <row r="40" spans="1:8" ht="23.25" customHeight="1" x14ac:dyDescent="0.45">
      <c r="A40" s="81" t="s">
        <v>134</v>
      </c>
      <c r="B40" s="88">
        <f>SUM(B29,B31:B39)</f>
        <v>711931</v>
      </c>
      <c r="C40" s="85"/>
      <c r="D40" s="88">
        <f>SUM(D29,D31:D39)</f>
        <v>559595</v>
      </c>
      <c r="E40" s="85"/>
      <c r="F40" s="88">
        <f>SUM(F29,F31:F39)</f>
        <v>511501</v>
      </c>
      <c r="G40" s="14"/>
      <c r="H40" s="88">
        <f>SUM(H29,H31:H39)</f>
        <v>489151</v>
      </c>
    </row>
    <row r="41" spans="1:8" s="144" customFormat="1" ht="23.25" customHeight="1" x14ac:dyDescent="0.45">
      <c r="A41" s="175" t="s">
        <v>224</v>
      </c>
      <c r="B41" s="35">
        <v>21936</v>
      </c>
      <c r="C41" s="85"/>
      <c r="D41" s="35">
        <v>0</v>
      </c>
      <c r="E41" s="85"/>
      <c r="F41" s="35">
        <v>21936</v>
      </c>
      <c r="G41" s="159"/>
      <c r="H41" s="35">
        <v>0</v>
      </c>
    </row>
    <row r="42" spans="1:8" ht="23.25" customHeight="1" x14ac:dyDescent="0.45">
      <c r="A42" s="81" t="s">
        <v>114</v>
      </c>
      <c r="B42" s="18">
        <v>-19267</v>
      </c>
      <c r="C42" s="85"/>
      <c r="D42" s="18">
        <v>-13573</v>
      </c>
      <c r="E42" s="85"/>
      <c r="F42" s="18">
        <v>-19991</v>
      </c>
      <c r="G42" s="86"/>
      <c r="H42" s="18">
        <v>-12728</v>
      </c>
    </row>
    <row r="43" spans="1:8" ht="23.25" customHeight="1" x14ac:dyDescent="0.2">
      <c r="A43" s="28" t="s">
        <v>134</v>
      </c>
      <c r="B43" s="36">
        <f>SUM(B40:B42)</f>
        <v>714600</v>
      </c>
      <c r="C43" s="39"/>
      <c r="D43" s="36">
        <f>SUM(D40:D42)</f>
        <v>546022</v>
      </c>
      <c r="E43" s="89"/>
      <c r="F43" s="36">
        <f>SUM(F40:F42)</f>
        <v>513446</v>
      </c>
      <c r="G43" s="39"/>
      <c r="H43" s="36">
        <f>SUM(H40:H42)</f>
        <v>476423</v>
      </c>
    </row>
    <row r="44" spans="1:8" ht="12" customHeight="1" x14ac:dyDescent="0.2">
      <c r="B44" s="15"/>
      <c r="C44" s="15"/>
      <c r="D44" s="15"/>
      <c r="E44" s="15"/>
      <c r="F44" s="15"/>
      <c r="G44" s="15"/>
      <c r="H44" s="15"/>
    </row>
    <row r="45" spans="1:8" ht="21" customHeight="1" x14ac:dyDescent="0.2">
      <c r="A45" s="90" t="s">
        <v>115</v>
      </c>
      <c r="F45" s="18"/>
      <c r="H45" s="18"/>
    </row>
    <row r="46" spans="1:8" ht="21" customHeight="1" x14ac:dyDescent="0.45">
      <c r="A46" s="81" t="s">
        <v>204</v>
      </c>
      <c r="B46" s="18">
        <v>0</v>
      </c>
      <c r="C46" s="85"/>
      <c r="D46" s="18">
        <v>0</v>
      </c>
      <c r="E46" s="85"/>
      <c r="F46" s="18">
        <v>0</v>
      </c>
      <c r="G46" s="86"/>
      <c r="H46" s="18">
        <v>994218</v>
      </c>
    </row>
    <row r="47" spans="1:8" ht="21" customHeight="1" x14ac:dyDescent="0.45">
      <c r="A47" s="81" t="s">
        <v>205</v>
      </c>
      <c r="B47" s="84">
        <v>0</v>
      </c>
      <c r="C47" s="85"/>
      <c r="D47" s="84">
        <v>0</v>
      </c>
      <c r="E47" s="85"/>
      <c r="F47" s="84">
        <v>-60000</v>
      </c>
      <c r="G47" s="86"/>
      <c r="H47" s="84">
        <v>-1000000</v>
      </c>
    </row>
    <row r="48" spans="1:8" ht="21" customHeight="1" x14ac:dyDescent="0.2">
      <c r="A48" s="12" t="s">
        <v>132</v>
      </c>
      <c r="B48" s="18">
        <v>-8</v>
      </c>
      <c r="D48" s="18">
        <v>-33</v>
      </c>
      <c r="F48" s="18">
        <v>-8</v>
      </c>
      <c r="H48" s="18">
        <v>-33</v>
      </c>
    </row>
    <row r="49" spans="1:8" ht="21" customHeight="1" x14ac:dyDescent="0.2">
      <c r="A49" s="12" t="s">
        <v>116</v>
      </c>
      <c r="B49" s="18">
        <v>-221324</v>
      </c>
      <c r="D49" s="18">
        <v>-64500</v>
      </c>
      <c r="F49" s="35">
        <f>-27231-17730</f>
        <v>-44961</v>
      </c>
      <c r="H49" s="18">
        <v>-1215</v>
      </c>
    </row>
    <row r="50" spans="1:8" ht="21" customHeight="1" x14ac:dyDescent="0.2">
      <c r="A50" s="12" t="s">
        <v>117</v>
      </c>
      <c r="B50" s="18">
        <v>-228</v>
      </c>
      <c r="D50" s="18">
        <v>-68</v>
      </c>
      <c r="F50" s="18">
        <v>-102</v>
      </c>
      <c r="H50" s="18">
        <v>0</v>
      </c>
    </row>
    <row r="51" spans="1:8" ht="21" customHeight="1" x14ac:dyDescent="0.2">
      <c r="A51" s="12" t="s">
        <v>226</v>
      </c>
      <c r="B51" s="18">
        <v>-15081</v>
      </c>
      <c r="D51" s="18">
        <v>0</v>
      </c>
      <c r="F51" s="18">
        <v>0</v>
      </c>
      <c r="H51" s="18">
        <v>0</v>
      </c>
    </row>
    <row r="52" spans="1:8" ht="21" customHeight="1" x14ac:dyDescent="0.2">
      <c r="A52" s="12" t="s">
        <v>225</v>
      </c>
      <c r="B52" s="18">
        <v>0</v>
      </c>
      <c r="D52" s="18">
        <v>0</v>
      </c>
      <c r="F52" s="18">
        <v>1212</v>
      </c>
      <c r="H52" s="18">
        <v>0</v>
      </c>
    </row>
    <row r="53" spans="1:8" ht="21" customHeight="1" x14ac:dyDescent="0.2">
      <c r="A53" s="12" t="s">
        <v>118</v>
      </c>
      <c r="B53" s="18">
        <v>1342</v>
      </c>
      <c r="D53" s="18">
        <v>439</v>
      </c>
      <c r="F53" s="18">
        <v>0</v>
      </c>
      <c r="G53" s="24"/>
      <c r="H53" s="18">
        <v>355</v>
      </c>
    </row>
    <row r="54" spans="1:8" s="144" customFormat="1" ht="21" customHeight="1" x14ac:dyDescent="0.2">
      <c r="A54" s="192" t="s">
        <v>234</v>
      </c>
      <c r="B54" s="18">
        <v>0</v>
      </c>
      <c r="C54" s="18"/>
      <c r="D54" s="18">
        <v>0</v>
      </c>
      <c r="E54" s="18"/>
      <c r="F54" s="18">
        <v>124000</v>
      </c>
      <c r="G54" s="24"/>
      <c r="H54" s="18">
        <v>0</v>
      </c>
    </row>
    <row r="55" spans="1:8" ht="21" customHeight="1" x14ac:dyDescent="0.2">
      <c r="A55" s="12" t="s">
        <v>119</v>
      </c>
      <c r="B55" s="18">
        <v>-264</v>
      </c>
      <c r="D55" s="18">
        <v>-3114</v>
      </c>
      <c r="F55" s="18">
        <v>0</v>
      </c>
      <c r="G55" s="24"/>
      <c r="H55" s="18">
        <v>0</v>
      </c>
    </row>
    <row r="56" spans="1:8" ht="21" customHeight="1" x14ac:dyDescent="0.2">
      <c r="A56" s="12" t="s">
        <v>112</v>
      </c>
      <c r="B56" s="18">
        <v>322</v>
      </c>
      <c r="D56" s="18">
        <v>651</v>
      </c>
      <c r="F56" s="18">
        <v>2766</v>
      </c>
      <c r="G56" s="24"/>
      <c r="H56" s="18">
        <v>1605</v>
      </c>
    </row>
    <row r="57" spans="1:8" ht="21" customHeight="1" x14ac:dyDescent="0.2">
      <c r="A57" s="12" t="s">
        <v>223</v>
      </c>
      <c r="B57" s="18">
        <v>0</v>
      </c>
      <c r="D57" s="18">
        <v>0</v>
      </c>
      <c r="F57" s="18">
        <v>38500</v>
      </c>
      <c r="G57" s="24"/>
      <c r="H57" s="18">
        <v>0</v>
      </c>
    </row>
    <row r="58" spans="1:8" s="92" customFormat="1" ht="21" customHeight="1" x14ac:dyDescent="0.2">
      <c r="A58" s="28" t="s">
        <v>236</v>
      </c>
      <c r="B58" s="91">
        <f>SUM(B46:B57)</f>
        <v>-235241</v>
      </c>
      <c r="C58" s="22"/>
      <c r="D58" s="91">
        <f>SUM(D46:D57)</f>
        <v>-66625</v>
      </c>
      <c r="E58" s="22"/>
      <c r="F58" s="91">
        <f>SUM(F46:F57)</f>
        <v>61407</v>
      </c>
      <c r="G58" s="22"/>
      <c r="H58" s="91">
        <f>SUM(H46:H57)</f>
        <v>-5070</v>
      </c>
    </row>
    <row r="59" spans="1:8" ht="7.5" customHeight="1" x14ac:dyDescent="0.2">
      <c r="F59" s="18"/>
      <c r="H59" s="18"/>
    </row>
    <row r="60" spans="1:8" ht="21" customHeight="1" x14ac:dyDescent="0.2">
      <c r="A60" s="90" t="s">
        <v>120</v>
      </c>
      <c r="F60" s="18"/>
      <c r="H60" s="18"/>
    </row>
    <row r="61" spans="1:8" ht="21" customHeight="1" x14ac:dyDescent="0.2">
      <c r="A61" s="12" t="s">
        <v>121</v>
      </c>
      <c r="B61" s="15"/>
      <c r="C61" s="15"/>
      <c r="D61" s="15"/>
      <c r="E61" s="15"/>
      <c r="F61" s="15"/>
      <c r="G61" s="15"/>
      <c r="H61" s="15"/>
    </row>
    <row r="62" spans="1:8" ht="21" customHeight="1" x14ac:dyDescent="0.2">
      <c r="A62" s="12" t="s">
        <v>188</v>
      </c>
      <c r="B62" s="18">
        <v>-196176</v>
      </c>
      <c r="D62" s="18">
        <v>-298567</v>
      </c>
      <c r="F62" s="18">
        <v>-368059</v>
      </c>
      <c r="H62" s="18">
        <v>-346899</v>
      </c>
    </row>
    <row r="63" spans="1:8" ht="21" customHeight="1" x14ac:dyDescent="0.2">
      <c r="A63" s="12" t="s">
        <v>155</v>
      </c>
      <c r="B63" s="102">
        <v>-25121</v>
      </c>
      <c r="C63" s="15"/>
      <c r="D63" s="18">
        <v>-18821</v>
      </c>
      <c r="F63" s="18">
        <v>-10419</v>
      </c>
      <c r="H63" s="18">
        <v>-10328</v>
      </c>
    </row>
    <row r="64" spans="1:8" ht="21" customHeight="1" x14ac:dyDescent="0.2">
      <c r="A64" s="12" t="s">
        <v>156</v>
      </c>
      <c r="B64" s="18">
        <v>-450</v>
      </c>
      <c r="D64" s="18">
        <v>-600</v>
      </c>
      <c r="F64" s="18">
        <v>0</v>
      </c>
      <c r="H64" s="18">
        <v>0</v>
      </c>
    </row>
    <row r="65" spans="1:8" ht="21" customHeight="1" x14ac:dyDescent="0.2">
      <c r="A65" s="12" t="s">
        <v>122</v>
      </c>
      <c r="B65" s="18">
        <v>-114500</v>
      </c>
      <c r="D65" s="18">
        <v>-57358</v>
      </c>
      <c r="F65" s="18">
        <v>-114500</v>
      </c>
      <c r="H65" s="18">
        <v>-57500</v>
      </c>
    </row>
    <row r="66" spans="1:8" ht="21" customHeight="1" x14ac:dyDescent="0.2">
      <c r="A66" s="12" t="s">
        <v>238</v>
      </c>
      <c r="B66" s="18">
        <v>-1775</v>
      </c>
      <c r="D66" s="18">
        <v>0</v>
      </c>
      <c r="F66" s="18">
        <v>0</v>
      </c>
      <c r="H66" s="18">
        <v>0</v>
      </c>
    </row>
    <row r="67" spans="1:8" ht="21" customHeight="1" x14ac:dyDescent="0.2">
      <c r="A67" s="12" t="s">
        <v>123</v>
      </c>
      <c r="B67" s="18">
        <v>-88366</v>
      </c>
      <c r="D67" s="18">
        <v>-94970</v>
      </c>
      <c r="F67" s="18">
        <v>-71413</v>
      </c>
      <c r="H67" s="18">
        <v>-72512</v>
      </c>
    </row>
    <row r="68" spans="1:8" ht="21" customHeight="1" x14ac:dyDescent="0.2">
      <c r="A68" s="12" t="s">
        <v>124</v>
      </c>
      <c r="B68" s="18">
        <v>-6418</v>
      </c>
      <c r="D68" s="18">
        <v>-3003</v>
      </c>
      <c r="F68" s="18">
        <v>-1807</v>
      </c>
      <c r="H68" s="18">
        <v>-1073</v>
      </c>
    </row>
    <row r="69" spans="1:8" s="92" customFormat="1" ht="21" customHeight="1" x14ac:dyDescent="0.2">
      <c r="A69" s="28" t="s">
        <v>186</v>
      </c>
      <c r="B69" s="91">
        <f>SUM(B61:B68)</f>
        <v>-432806</v>
      </c>
      <c r="C69" s="22"/>
      <c r="D69" s="91">
        <f>SUM(D61:D68)</f>
        <v>-473319</v>
      </c>
      <c r="E69" s="22"/>
      <c r="F69" s="91">
        <f>SUM(F61:F68)</f>
        <v>-566198</v>
      </c>
      <c r="G69" s="22"/>
      <c r="H69" s="91">
        <f>SUM(H61:H68)</f>
        <v>-488312</v>
      </c>
    </row>
    <row r="70" spans="1:8" ht="21" customHeight="1" x14ac:dyDescent="0.2">
      <c r="A70" s="12" t="s">
        <v>125</v>
      </c>
      <c r="B70" s="93"/>
      <c r="C70" s="30"/>
      <c r="D70" s="93"/>
      <c r="E70" s="30"/>
      <c r="F70" s="93"/>
      <c r="G70" s="30"/>
      <c r="H70" s="93"/>
    </row>
    <row r="71" spans="1:8" ht="21" customHeight="1" x14ac:dyDescent="0.2">
      <c r="A71" s="12" t="s">
        <v>126</v>
      </c>
      <c r="B71" s="10">
        <f>+B43+B58+B69</f>
        <v>46553</v>
      </c>
      <c r="C71" s="24"/>
      <c r="D71" s="10">
        <f>+D43+D58+D69</f>
        <v>6078</v>
      </c>
      <c r="E71" s="24"/>
      <c r="F71" s="10">
        <f>+F43+F58+F69</f>
        <v>8655</v>
      </c>
      <c r="G71" s="24"/>
      <c r="H71" s="10">
        <f>+H43+H58+H69</f>
        <v>-16959</v>
      </c>
    </row>
    <row r="72" spans="1:8" ht="21" customHeight="1" x14ac:dyDescent="0.2">
      <c r="A72" s="12" t="s">
        <v>127</v>
      </c>
      <c r="B72" s="19">
        <v>-183</v>
      </c>
      <c r="C72" s="24"/>
      <c r="D72" s="19">
        <v>-161</v>
      </c>
      <c r="E72" s="24"/>
      <c r="F72" s="19">
        <v>0</v>
      </c>
      <c r="G72" s="24"/>
      <c r="H72" s="19">
        <v>0</v>
      </c>
    </row>
    <row r="73" spans="1:8" ht="21" customHeight="1" x14ac:dyDescent="0.2">
      <c r="A73" s="28" t="s">
        <v>128</v>
      </c>
      <c r="B73" s="30">
        <f>SUM(B71:B72)</f>
        <v>46370</v>
      </c>
      <c r="C73" s="30"/>
      <c r="D73" s="30">
        <f>SUM(D71:D72)</f>
        <v>5917</v>
      </c>
      <c r="E73" s="30"/>
      <c r="F73" s="30">
        <f>SUM(F71:F72)</f>
        <v>8655</v>
      </c>
      <c r="G73" s="30"/>
      <c r="H73" s="30">
        <f>SUM(H71:H72)</f>
        <v>-16959</v>
      </c>
    </row>
    <row r="74" spans="1:8" ht="21" customHeight="1" x14ac:dyDescent="0.2">
      <c r="A74" s="12" t="s">
        <v>129</v>
      </c>
      <c r="B74" s="19">
        <f>+'SFP3-4'!F10</f>
        <v>85549</v>
      </c>
      <c r="C74" s="10"/>
      <c r="D74" s="19">
        <v>91126</v>
      </c>
      <c r="E74" s="10"/>
      <c r="F74" s="19">
        <f>+'SFP3-4'!J10</f>
        <v>1745</v>
      </c>
      <c r="G74" s="10"/>
      <c r="H74" s="19">
        <v>34102</v>
      </c>
    </row>
    <row r="75" spans="1:8" ht="21" customHeight="1" thickBot="1" x14ac:dyDescent="0.25">
      <c r="A75" s="28" t="s">
        <v>233</v>
      </c>
      <c r="B75" s="40">
        <f>SUM(B73:B74)</f>
        <v>131919</v>
      </c>
      <c r="C75" s="22"/>
      <c r="D75" s="40">
        <f>SUM(D73:D74)</f>
        <v>97043</v>
      </c>
      <c r="E75" s="22"/>
      <c r="F75" s="40">
        <f>SUM(F73:F74)</f>
        <v>10400</v>
      </c>
      <c r="G75" s="22"/>
      <c r="H75" s="40">
        <f>SUM(H73:H74)</f>
        <v>17143</v>
      </c>
    </row>
    <row r="76" spans="1:8" ht="6.6" customHeight="1" thickTop="1" x14ac:dyDescent="0.2">
      <c r="A76" s="28"/>
      <c r="B76" s="30"/>
      <c r="C76" s="22"/>
      <c r="D76" s="30"/>
      <c r="E76" s="22"/>
      <c r="F76" s="30"/>
      <c r="G76" s="22"/>
      <c r="H76" s="30"/>
    </row>
    <row r="77" spans="1:8" ht="21" customHeight="1" x14ac:dyDescent="0.2">
      <c r="A77" s="28"/>
      <c r="B77" s="30"/>
      <c r="C77" s="22"/>
      <c r="D77" s="30"/>
      <c r="E77" s="22"/>
      <c r="F77" s="30"/>
      <c r="G77" s="22"/>
      <c r="H77" s="30"/>
    </row>
    <row r="78" spans="1:8" ht="21" customHeight="1" x14ac:dyDescent="0.45">
      <c r="A78" s="103" t="s">
        <v>157</v>
      </c>
      <c r="B78" s="107"/>
      <c r="C78" s="107"/>
      <c r="D78" s="107"/>
      <c r="E78" s="107"/>
      <c r="F78" s="18"/>
      <c r="G78" s="107"/>
      <c r="H78" s="18"/>
    </row>
    <row r="79" spans="1:8" ht="17.100000000000001" customHeight="1" x14ac:dyDescent="0.45">
      <c r="A79" s="107"/>
      <c r="B79" s="107"/>
      <c r="C79" s="107"/>
      <c r="D79" s="107"/>
      <c r="E79" s="107"/>
      <c r="F79" s="18"/>
      <c r="G79" s="107"/>
      <c r="H79" s="18"/>
    </row>
    <row r="80" spans="1:8" ht="21" customHeight="1" x14ac:dyDescent="0.45">
      <c r="A80" s="104" t="s">
        <v>158</v>
      </c>
      <c r="B80" s="107"/>
      <c r="C80" s="107"/>
      <c r="D80" s="107"/>
      <c r="E80" s="107"/>
      <c r="F80" s="18"/>
      <c r="G80" s="107"/>
      <c r="H80" s="18"/>
    </row>
    <row r="81" spans="1:8" ht="21" customHeight="1" x14ac:dyDescent="0.45">
      <c r="A81" s="108" t="s">
        <v>159</v>
      </c>
      <c r="B81" s="105">
        <v>9330</v>
      </c>
      <c r="C81" s="107"/>
      <c r="D81" s="105">
        <v>34603</v>
      </c>
      <c r="E81" s="107"/>
      <c r="F81" s="18">
        <v>1625</v>
      </c>
      <c r="G81" s="107"/>
      <c r="H81" s="18">
        <v>2638</v>
      </c>
    </row>
    <row r="82" spans="1:8" ht="21" customHeight="1" x14ac:dyDescent="0.45">
      <c r="A82" s="108" t="s">
        <v>206</v>
      </c>
      <c r="B82" s="105">
        <v>18151</v>
      </c>
      <c r="C82" s="107"/>
      <c r="D82" s="105">
        <v>17433</v>
      </c>
      <c r="E82" s="107"/>
      <c r="F82" s="18">
        <v>166</v>
      </c>
      <c r="G82" s="107"/>
      <c r="H82" s="18">
        <v>110</v>
      </c>
    </row>
    <row r="83" spans="1:8" ht="21" customHeight="1" x14ac:dyDescent="0.45">
      <c r="A83" s="108" t="s">
        <v>160</v>
      </c>
      <c r="B83" s="105">
        <v>0</v>
      </c>
      <c r="C83" s="107"/>
      <c r="D83" s="105">
        <v>1811</v>
      </c>
      <c r="E83" s="107"/>
      <c r="F83" s="106">
        <v>0</v>
      </c>
      <c r="G83" s="107"/>
      <c r="H83" s="106" t="s">
        <v>207</v>
      </c>
    </row>
    <row r="84" spans="1:8" ht="21" customHeight="1" x14ac:dyDescent="0.45">
      <c r="A84" s="193" t="s">
        <v>241</v>
      </c>
      <c r="B84" s="10">
        <v>0</v>
      </c>
      <c r="D84" s="105">
        <v>0</v>
      </c>
      <c r="F84" s="18">
        <v>0</v>
      </c>
      <c r="H84" s="18">
        <v>171367</v>
      </c>
    </row>
    <row r="86" spans="1:8" ht="23.25" customHeight="1" x14ac:dyDescent="0.2">
      <c r="F86" s="18"/>
      <c r="H86" s="18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5" header="0.5" footer="0.5"/>
  <pageSetup paperSize="9" scale="66" firstPageNumber="9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SFP3-4</vt:lpstr>
      <vt:lpstr>SI5</vt:lpstr>
      <vt:lpstr>SI6</vt:lpstr>
      <vt:lpstr>SCE7</vt:lpstr>
      <vt:lpstr>SCE8</vt:lpstr>
      <vt:lpstr>SCF9-10</vt:lpstr>
      <vt:lpstr>'SCE7'!Print_Area</vt:lpstr>
      <vt:lpstr>'SCE8'!Print_Area</vt:lpstr>
      <vt:lpstr>'SCF9-10'!Print_Area</vt:lpstr>
      <vt:lpstr>'SFP3-4'!Print_Area</vt:lpstr>
      <vt:lpstr>'SI5'!Print_Area</vt:lpstr>
      <vt:lpstr>'SI6'!Print_Area</vt:lpstr>
      <vt:lpstr>'SCE7'!Print_Titles</vt:lpstr>
      <vt:lpstr>'SCE8'!Print_Titles</vt:lpstr>
      <vt:lpstr>'SCF9-10'!Print_Titles</vt:lpstr>
      <vt:lpstr>'SI5'!Print_Titles</vt:lpstr>
      <vt:lpstr>'SI6'!Print_Titles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thanyaporn</cp:lastModifiedBy>
  <cp:lastPrinted>2021-08-11T03:45:24Z</cp:lastPrinted>
  <dcterms:created xsi:type="dcterms:W3CDTF">2018-04-30T03:22:29Z</dcterms:created>
  <dcterms:modified xsi:type="dcterms:W3CDTF">2021-08-11T06:17:53Z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ngagementID">
    <vt:lpwstr>896b2eb1-91d2-4122-8f2e-67daa511d0ba</vt:lpwstr>
  </property>
  <property fmtid="{D5CDD505-2E9C-101B-9397-08002B2CF9AE}" pid="3" name="LibraryID">
    <vt:lpwstr>Audit Files</vt:lpwstr>
  </property>
  <property fmtid="{D5CDD505-2E9C-101B-9397-08002B2CF9AE}" pid="4" name="DocumentID">
    <vt:lpwstr>A22930FF-B0D5-4AA7-9C82-746A798A67FF</vt:lpwstr>
  </property>
  <property fmtid="{D5CDD505-2E9C-101B-9397-08002B2CF9AE}" pid="5" name="ComponentID">
    <vt:lpwstr>9DDC9185-4794-49D9-9467-D5412BC154E4</vt:lpwstr>
  </property>
  <property fmtid="{D5CDD505-2E9C-101B-9397-08002B2CF9AE}" pid="6" name="ComponentName">
    <vt:lpwstr>1112556_Seperate_Thai Rubber Latex Group PCL_31 December 2021</vt:lpwstr>
  </property>
  <property fmtid="{D5CDD505-2E9C-101B-9397-08002B2CF9AE}" pid="7" name="Locale">
    <vt:lpwstr>en</vt:lpwstr>
  </property>
  <property fmtid="{D5CDD505-2E9C-101B-9397-08002B2CF9AE}" pid="8" name="FilePath">
    <vt:lpwstr>C:\ProgramData\eAudIT\DM\896b2eb1-91d2-4122-8f2e-67daa511d0ba\ReadOnlyDocs\\Q1.7.1.2.8.0060FS TH.xlsx</vt:lpwstr>
  </property>
  <property fmtid="{D5CDD505-2E9C-101B-9397-08002B2CF9AE}" pid="9" name="SiteType">
    <vt:lpwstr>Engagement2018</vt:lpwstr>
  </property>
  <property fmtid="{D5CDD505-2E9C-101B-9397-08002B2CF9AE}" pid="10" name="ResourceDBName">
    <vt:lpwstr>eAudITAppDB2020_FSAV1</vt:lpwstr>
  </property>
  <property fmtid="{D5CDD505-2E9C-101B-9397-08002B2CF9AE}" pid="11" name="Product">
    <vt:lpwstr>eAudIT2018</vt:lpwstr>
  </property>
  <property fmtid="{D5CDD505-2E9C-101B-9397-08002B2CF9AE}" pid="12" name="Version">
    <vt:lpwstr>V1</vt:lpwstr>
  </property>
  <property fmtid="{D5CDD505-2E9C-101B-9397-08002B2CF9AE}" pid="13" name="IsMembershipServiceImplemented">
    <vt:lpwstr>False</vt:lpwstr>
  </property>
  <property fmtid="{D5CDD505-2E9C-101B-9397-08002B2CF9AE}" pid="14" name="OnLine">
    <vt:lpwstr>False</vt:lpwstr>
  </property>
  <property fmtid="{D5CDD505-2E9C-101B-9397-08002B2CF9AE}" pid="15" name="SiteSource">
    <vt:lpwstr>Workgroup</vt:lpwstr>
  </property>
  <property fmtid="{D5CDD505-2E9C-101B-9397-08002B2CF9AE}" pid="16" name="RestrictedRibbons">
    <vt:lpwstr>AI-T|CT-T</vt:lpwstr>
  </property>
</Properties>
</file>