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I:\General-Admin\Typist\SET\2019\M-09\"/>
    </mc:Choice>
  </mc:AlternateContent>
  <xr:revisionPtr revIDLastSave="0" documentId="13_ncr:1_{99184B70-EF0C-41E5-B771-6410F4141C16}" xr6:coauthVersionLast="41" xr6:coauthVersionMax="41" xr10:uidLastSave="{00000000-0000-0000-0000-000000000000}"/>
  <bookViews>
    <workbookView xWindow="-120" yWindow="-120" windowWidth="20730" windowHeight="11160" activeTab="5" xr2:uid="{00000000-000D-0000-FFFF-FFFF00000000}"/>
  </bookViews>
  <sheets>
    <sheet name="SFP3-4" sheetId="1" r:id="rId1"/>
    <sheet name="SI5" sheetId="2" r:id="rId2"/>
    <sheet name="SI6" sheetId="6" r:id="rId3"/>
    <sheet name="SCE7" sheetId="3" r:id="rId4"/>
    <sheet name="SCE8" sheetId="4" r:id="rId5"/>
    <sheet name="SCF9-10" sheetId="5" r:id="rId6"/>
  </sheets>
  <externalReferences>
    <externalReference r:id="rId7"/>
    <externalReference r:id="rId8"/>
    <externalReference r:id="rId9"/>
    <externalReference r:id="rId10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e" localSheetId="2">#REF!</definedName>
    <definedName name="\e">#REF!</definedName>
    <definedName name="\f" localSheetId="2">#REF!</definedName>
    <definedName name="\f">#REF!</definedName>
    <definedName name="\g" localSheetId="2">#REF!</definedName>
    <definedName name="\g">#REF!</definedName>
    <definedName name="\h" localSheetId="2">#REF!</definedName>
    <definedName name="\h">#REF!</definedName>
    <definedName name="\k" localSheetId="2">#REF!</definedName>
    <definedName name="\k">#REF!</definedName>
    <definedName name="\l" localSheetId="2">#REF!</definedName>
    <definedName name="\l">#REF!</definedName>
    <definedName name="\n" localSheetId="2">#REF!</definedName>
    <definedName name="\n">#REF!</definedName>
    <definedName name="\p" localSheetId="2">#REF!</definedName>
    <definedName name="\p">#REF!</definedName>
    <definedName name="\s" localSheetId="2">#REF!</definedName>
    <definedName name="\s">#REF!</definedName>
    <definedName name="\t" localSheetId="2">#REF!</definedName>
    <definedName name="\t">#REF!</definedName>
    <definedName name="\v" localSheetId="2">#REF!</definedName>
    <definedName name="\v">#REF!</definedName>
    <definedName name="\w" localSheetId="2">#REF!</definedName>
    <definedName name="\w">#REF!</definedName>
    <definedName name="\z" localSheetId="2">#REF!</definedName>
    <definedName name="\z">#REF!</definedName>
    <definedName name="_____PRO1" localSheetId="2">#REF!</definedName>
    <definedName name="_____PRO1">#REF!</definedName>
    <definedName name="____PRO1" localSheetId="2">#REF!</definedName>
    <definedName name="____PRO1">#REF!</definedName>
    <definedName name="___PRO1" localSheetId="2">#REF!</definedName>
    <definedName name="___PRO1">#REF!</definedName>
    <definedName name="__PRO1" localSheetId="2">#REF!</definedName>
    <definedName name="__PRO1">#REF!</definedName>
    <definedName name="_Fill" localSheetId="2" hidden="1">#REF!</definedName>
    <definedName name="_Fill" hidden="1">#REF!</definedName>
    <definedName name="_Key1" localSheetId="2" hidden="1">#REF!</definedName>
    <definedName name="_Key1" hidden="1">#REF!</definedName>
    <definedName name="_Order1" hidden="1">255</definedName>
    <definedName name="_PRO1" localSheetId="2">#REF!</definedName>
    <definedName name="_PRO1">#REF!</definedName>
    <definedName name="_Sort" localSheetId="2" hidden="1">#REF!</definedName>
    <definedName name="_Sort" hidden="1">#REF!</definedName>
    <definedName name="aa" localSheetId="2">#REF!</definedName>
    <definedName name="aa">#REF!</definedName>
    <definedName name="ADM" localSheetId="2">#REF!</definedName>
    <definedName name="ADM">#REF!</definedName>
    <definedName name="BS" localSheetId="2">#REF!</definedName>
    <definedName name="BS">#REF!</definedName>
    <definedName name="CODE">'[1]CODE,NAME'!$A$1:$B$19</definedName>
    <definedName name="COST" localSheetId="2">#REF!</definedName>
    <definedName name="COST">#REF!</definedName>
    <definedName name="dd" localSheetId="2">#REF!</definedName>
    <definedName name="dd">#REF!</definedName>
    <definedName name="E" localSheetId="2">#REF!</definedName>
    <definedName name="E">#REF!</definedName>
    <definedName name="FUND1" localSheetId="2">#REF!</definedName>
    <definedName name="FUND1">#REF!</definedName>
    <definedName name="FUND2" localSheetId="2">#REF!</definedName>
    <definedName name="FUND2">#REF!</definedName>
    <definedName name="HE" localSheetId="2">#REF!</definedName>
    <definedName name="HE">#REF!</definedName>
    <definedName name="HELP" localSheetId="2">#REF!</definedName>
    <definedName name="HELP">#REF!</definedName>
    <definedName name="i" localSheetId="2">#REF!</definedName>
    <definedName name="i">#REF!</definedName>
    <definedName name="INTERCONTINENTAL_COMMODITIES" localSheetId="2">'[2]CODE,NAME'!#REF!</definedName>
    <definedName name="INTERCONTINENTAL_COMMODITIES">'[2]CODE,NAME'!#REF!</definedName>
    <definedName name="p" localSheetId="2">#REF!</definedName>
    <definedName name="p">#REF!</definedName>
    <definedName name="PL" localSheetId="2">#REF!</definedName>
    <definedName name="PL">#REF!</definedName>
    <definedName name="PLANT" localSheetId="2">#REF!</definedName>
    <definedName name="PLANT">#REF!</definedName>
    <definedName name="pp" localSheetId="2">#REF!</definedName>
    <definedName name="pp">#REF!</definedName>
    <definedName name="_xlnm.Print_Area" localSheetId="3">'SCE7'!$A$1:$AA$50</definedName>
    <definedName name="_xlnm.Print_Area" localSheetId="4">'SCE8'!$A$1:$P$41</definedName>
    <definedName name="_xlnm.Print_Area" localSheetId="5">'SCF9-10'!$A$1:$H$78</definedName>
    <definedName name="_xlnm.Print_Area" localSheetId="0">'SFP3-4'!$A$1:$J$82</definedName>
    <definedName name="_xlnm.Print_Area" localSheetId="1">'SI5'!$A$1:$J$45</definedName>
    <definedName name="_xlnm.Print_Area" localSheetId="2">'SI6'!$A$1:$J$50</definedName>
    <definedName name="_xlnm.Print_Area">#REF!</definedName>
    <definedName name="Print_Area_MI" localSheetId="2">#REF!</definedName>
    <definedName name="Print_Area_MI">#REF!</definedName>
    <definedName name="_xlnm.Print_Titles" localSheetId="3">'SCE7'!$1:$11</definedName>
    <definedName name="_xlnm.Print_Titles" localSheetId="4">'SCE8'!$1:$11</definedName>
    <definedName name="_xlnm.Print_Titles" localSheetId="5">'SCF9-10'!$1:$8</definedName>
    <definedName name="_xlnm.Print_Titles" localSheetId="1">'SI5'!$1:$9</definedName>
    <definedName name="_xlnm.Print_Titles" localSheetId="2">'SI6'!$1:$9</definedName>
    <definedName name="_xlnm.Print_Titles">#REF!</definedName>
    <definedName name="PRINT_TITLES_MI" localSheetId="2">#REF!</definedName>
    <definedName name="PRINT_TITLES_MI">#REF!</definedName>
    <definedName name="QQQ" localSheetId="2">#REF!</definedName>
    <definedName name="QQQ">#REF!</definedName>
    <definedName name="RATE">[3]RATE!$A$1:$C$32</definedName>
    <definedName name="WS" localSheetId="2">#REF!</definedName>
    <definedName name="WS">#REF!</definedName>
    <definedName name="X" localSheetId="2">'[4]Machine2,3''04'!#REF!</definedName>
    <definedName name="X">'[4]Machine2,3''04'!#REF!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5" l="1"/>
  <c r="H13" i="5"/>
  <c r="H12" i="5"/>
  <c r="B13" i="5"/>
  <c r="D13" i="5"/>
  <c r="D12" i="5"/>
  <c r="F13" i="5"/>
  <c r="F12" i="5"/>
  <c r="F50" i="6"/>
  <c r="J50" i="6"/>
  <c r="B56" i="5" l="1"/>
  <c r="N40" i="4" l="1"/>
  <c r="K49" i="3" l="1"/>
  <c r="B74" i="5" l="1"/>
  <c r="D74" i="5" l="1"/>
  <c r="Y45" i="3"/>
  <c r="Y46" i="3" s="1"/>
  <c r="F79" i="1" l="1"/>
  <c r="J70" i="1"/>
  <c r="F70" i="1"/>
  <c r="J72" i="1"/>
  <c r="F72" i="1"/>
  <c r="F76" i="1"/>
  <c r="F75" i="1"/>
  <c r="J75" i="1"/>
  <c r="J76" i="1"/>
  <c r="J77" i="1"/>
  <c r="F76" i="5" l="1"/>
  <c r="D45" i="4" l="1"/>
  <c r="M24" i="3" l="1"/>
  <c r="M26" i="3" s="1"/>
  <c r="M31" i="3"/>
  <c r="M35" i="3" s="1"/>
  <c r="M43" i="3"/>
  <c r="Y43" i="3" l="1"/>
  <c r="S43" i="3"/>
  <c r="Q43" i="3"/>
  <c r="O43" i="3"/>
  <c r="I43" i="3"/>
  <c r="G43" i="3"/>
  <c r="E43" i="3"/>
  <c r="C43" i="3"/>
  <c r="U42" i="3"/>
  <c r="U43" i="3" s="1"/>
  <c r="U34" i="3" l="1"/>
  <c r="U49" i="3" l="1"/>
  <c r="W49" i="3" s="1"/>
  <c r="U45" i="3"/>
  <c r="S46" i="3" l="1"/>
  <c r="M47" i="3" l="1"/>
  <c r="M50" i="3" s="1"/>
  <c r="U46" i="3" l="1"/>
  <c r="N34" i="4" l="1"/>
  <c r="J34" i="4"/>
  <c r="H34" i="4"/>
  <c r="F34" i="4"/>
  <c r="D34" i="4"/>
  <c r="J35" i="6"/>
  <c r="F35" i="6"/>
  <c r="D35" i="6"/>
  <c r="K46" i="3" s="1"/>
  <c r="W46" i="3" s="1"/>
  <c r="AA46" i="3" s="1"/>
  <c r="J78" i="1"/>
  <c r="J20" i="2"/>
  <c r="P24" i="4" l="1"/>
  <c r="D18" i="4"/>
  <c r="N18" i="4"/>
  <c r="L18" i="4"/>
  <c r="J18" i="4"/>
  <c r="H18" i="4"/>
  <c r="F18" i="4"/>
  <c r="P17" i="4"/>
  <c r="P18" i="4" s="1"/>
  <c r="D17" i="1" l="1"/>
  <c r="D56" i="5" l="1"/>
  <c r="U33" i="3" l="1"/>
  <c r="W18" i="3"/>
  <c r="W19" i="3" s="1"/>
  <c r="Y24" i="3"/>
  <c r="S24" i="3"/>
  <c r="S26" i="3" s="1"/>
  <c r="Q24" i="3"/>
  <c r="Q26" i="3" s="1"/>
  <c r="O24" i="3"/>
  <c r="O26" i="3" s="1"/>
  <c r="K24" i="3"/>
  <c r="I24" i="3"/>
  <c r="I26" i="3" s="1"/>
  <c r="G24" i="3"/>
  <c r="G26" i="3" s="1"/>
  <c r="E24" i="3"/>
  <c r="E26" i="3" s="1"/>
  <c r="C24" i="3"/>
  <c r="C26" i="3" s="1"/>
  <c r="U23" i="3"/>
  <c r="U24" i="3" s="1"/>
  <c r="U26" i="3" s="1"/>
  <c r="K19" i="3"/>
  <c r="K26" i="3" l="1"/>
  <c r="AA18" i="3"/>
  <c r="W33" i="3"/>
  <c r="AA33" i="3" s="1"/>
  <c r="W23" i="3"/>
  <c r="AA23" i="3" l="1"/>
  <c r="AA24" i="3" s="1"/>
  <c r="W24" i="3"/>
  <c r="W26" i="3" s="1"/>
  <c r="F47" i="6"/>
  <c r="F42" i="6"/>
  <c r="J31" i="6"/>
  <c r="J36" i="6" s="1"/>
  <c r="H31" i="6"/>
  <c r="F31" i="6"/>
  <c r="F36" i="6" s="1"/>
  <c r="D31" i="6"/>
  <c r="J20" i="6"/>
  <c r="F20" i="6"/>
  <c r="D20" i="6"/>
  <c r="J13" i="6"/>
  <c r="F13" i="6"/>
  <c r="D13" i="6"/>
  <c r="F23" i="6" l="1"/>
  <c r="F25" i="6" s="1"/>
  <c r="J23" i="6"/>
  <c r="J25" i="6" s="1"/>
  <c r="D36" i="6"/>
  <c r="D23" i="6"/>
  <c r="D25" i="6" s="1"/>
  <c r="J47" i="6"/>
  <c r="B10" i="5" l="1"/>
  <c r="D40" i="6"/>
  <c r="D50" i="6" s="1"/>
  <c r="J37" i="6"/>
  <c r="H10" i="5"/>
  <c r="H28" i="5" s="1"/>
  <c r="F37" i="6"/>
  <c r="D10" i="5"/>
  <c r="J42" i="6"/>
  <c r="D37" i="6" l="1"/>
  <c r="D45" i="6" s="1"/>
  <c r="D47" i="6" s="1"/>
  <c r="K45" i="3"/>
  <c r="W45" i="3" s="1"/>
  <c r="AA45" i="3" s="1"/>
  <c r="H45" i="4"/>
  <c r="D42" i="6" l="1"/>
  <c r="D52" i="6"/>
  <c r="F16" i="1" l="1"/>
  <c r="B76" i="5"/>
  <c r="J16" i="1"/>
  <c r="K53" i="3" l="1"/>
  <c r="J61" i="1" l="1"/>
  <c r="F52" i="1"/>
  <c r="F33" i="1"/>
  <c r="N38" i="4" l="1"/>
  <c r="J38" i="4"/>
  <c r="J41" i="4" s="1"/>
  <c r="H38" i="4"/>
  <c r="H41" i="4" s="1"/>
  <c r="F38" i="4"/>
  <c r="F41" i="4" s="1"/>
  <c r="D72" i="1" s="1"/>
  <c r="D38" i="4"/>
  <c r="D41" i="4" s="1"/>
  <c r="F17" i="1"/>
  <c r="J17" i="1"/>
  <c r="C47" i="3" l="1"/>
  <c r="U38" i="3"/>
  <c r="F77" i="1" s="1"/>
  <c r="F34" i="1"/>
  <c r="C50" i="3" l="1"/>
  <c r="D70" i="1" s="1"/>
  <c r="U47" i="3"/>
  <c r="U50" i="3" s="1"/>
  <c r="D77" i="1" s="1"/>
  <c r="W38" i="3"/>
  <c r="C54" i="3" l="1"/>
  <c r="AA38" i="3"/>
  <c r="J34" i="1" l="1"/>
  <c r="P29" i="4" l="1"/>
  <c r="N25" i="4"/>
  <c r="P25" i="4" s="1"/>
  <c r="P21" i="4"/>
  <c r="D22" i="4"/>
  <c r="D26" i="4" s="1"/>
  <c r="P13" i="4"/>
  <c r="Y31" i="3" l="1"/>
  <c r="U29" i="3"/>
  <c r="W29" i="3" s="1"/>
  <c r="U30" i="3"/>
  <c r="C31" i="3"/>
  <c r="E31" i="3"/>
  <c r="G31" i="3"/>
  <c r="I31" i="3"/>
  <c r="I35" i="3" s="1"/>
  <c r="K31" i="3"/>
  <c r="K35" i="3" s="1"/>
  <c r="O31" i="3"/>
  <c r="O35" i="3" s="1"/>
  <c r="Q31" i="3"/>
  <c r="Q35" i="3" s="1"/>
  <c r="S31" i="3"/>
  <c r="S35" i="3" s="1"/>
  <c r="Y19" i="3"/>
  <c r="Y26" i="3" s="1"/>
  <c r="AA17" i="3"/>
  <c r="AA19" i="3" s="1"/>
  <c r="AA26" i="3" s="1"/>
  <c r="Y35" i="3" l="1"/>
  <c r="U31" i="3"/>
  <c r="W30" i="3"/>
  <c r="W31" i="3" s="1"/>
  <c r="AA29" i="3"/>
  <c r="AA30" i="3" l="1"/>
  <c r="AA31" i="3" s="1"/>
  <c r="D30" i="2"/>
  <c r="D31" i="2" l="1"/>
  <c r="D55" i="1"/>
  <c r="F63" i="1" l="1"/>
  <c r="D71" i="5" l="1"/>
  <c r="B71" i="5"/>
  <c r="H56" i="5"/>
  <c r="N45" i="4"/>
  <c r="L45" i="4"/>
  <c r="J45" i="4"/>
  <c r="F45" i="4"/>
  <c r="H75" i="1"/>
  <c r="H46" i="4"/>
  <c r="N22" i="4"/>
  <c r="N26" i="4" s="1"/>
  <c r="L22" i="4"/>
  <c r="L26" i="4" s="1"/>
  <c r="J22" i="4"/>
  <c r="J26" i="4" s="1"/>
  <c r="H22" i="4"/>
  <c r="H26" i="4" s="1"/>
  <c r="F22" i="4"/>
  <c r="F26" i="4" s="1"/>
  <c r="P22" i="4"/>
  <c r="P26" i="4" s="1"/>
  <c r="Y53" i="3"/>
  <c r="I53" i="3"/>
  <c r="E53" i="3"/>
  <c r="C53" i="3"/>
  <c r="Q47" i="3"/>
  <c r="Q50" i="3" s="1"/>
  <c r="O47" i="3"/>
  <c r="O50" i="3" s="1"/>
  <c r="I47" i="3"/>
  <c r="I50" i="3" s="1"/>
  <c r="D75" i="1" s="1"/>
  <c r="G47" i="3"/>
  <c r="G50" i="3" s="1"/>
  <c r="E47" i="3"/>
  <c r="E50" i="3" s="1"/>
  <c r="W34" i="3"/>
  <c r="G35" i="3"/>
  <c r="E35" i="3"/>
  <c r="C35" i="3"/>
  <c r="U13" i="3"/>
  <c r="U35" i="3" s="1"/>
  <c r="J30" i="2"/>
  <c r="J31" i="2" s="1"/>
  <c r="H30" i="2"/>
  <c r="F30" i="2"/>
  <c r="F20" i="2"/>
  <c r="D20" i="2"/>
  <c r="J13" i="2"/>
  <c r="F13" i="2"/>
  <c r="D13" i="2"/>
  <c r="J80" i="1"/>
  <c r="F78" i="1"/>
  <c r="F80" i="1" s="1"/>
  <c r="J63" i="1"/>
  <c r="J55" i="1"/>
  <c r="F55" i="1"/>
  <c r="F65" i="1" s="1"/>
  <c r="J41" i="1"/>
  <c r="J35" i="1"/>
  <c r="J6" i="1"/>
  <c r="F31" i="2" l="1"/>
  <c r="H31" i="2"/>
  <c r="H70" i="1"/>
  <c r="D46" i="4" s="1"/>
  <c r="H72" i="1"/>
  <c r="F46" i="4" s="1"/>
  <c r="AA34" i="3"/>
  <c r="I54" i="3"/>
  <c r="AA49" i="3"/>
  <c r="E54" i="3"/>
  <c r="J65" i="1"/>
  <c r="J82" i="1" s="1"/>
  <c r="J83" i="1" s="1"/>
  <c r="U53" i="3"/>
  <c r="AA53" i="3"/>
  <c r="J23" i="2"/>
  <c r="J25" i="2" s="1"/>
  <c r="D23" i="2"/>
  <c r="F23" i="2"/>
  <c r="H71" i="5"/>
  <c r="F82" i="1"/>
  <c r="D63" i="1"/>
  <c r="D65" i="1" s="1"/>
  <c r="D34" i="1"/>
  <c r="D35" i="1" s="1"/>
  <c r="J46" i="4"/>
  <c r="F35" i="1"/>
  <c r="P45" i="4"/>
  <c r="S47" i="3"/>
  <c r="S50" i="3" s="1"/>
  <c r="W13" i="3"/>
  <c r="W35" i="3" s="1"/>
  <c r="D25" i="2" l="1"/>
  <c r="D32" i="2" s="1"/>
  <c r="F25" i="2"/>
  <c r="F83" i="1"/>
  <c r="F37" i="2"/>
  <c r="D28" i="5"/>
  <c r="D38" i="5" s="1"/>
  <c r="D40" i="5" s="1"/>
  <c r="U54" i="3"/>
  <c r="AA13" i="3"/>
  <c r="AA35" i="3" s="1"/>
  <c r="D40" i="2" l="1"/>
  <c r="D42" i="2" s="1"/>
  <c r="F32" i="2"/>
  <c r="D35" i="2"/>
  <c r="D45" i="2" s="1"/>
  <c r="B28" i="5"/>
  <c r="J32" i="2"/>
  <c r="Y47" i="3"/>
  <c r="D73" i="5"/>
  <c r="D75" i="5" s="1"/>
  <c r="D77" i="5" s="1"/>
  <c r="H38" i="5"/>
  <c r="H40" i="5" s="1"/>
  <c r="H73" i="5" s="1"/>
  <c r="H75" i="5" s="1"/>
  <c r="H77" i="5" s="1"/>
  <c r="F42" i="2"/>
  <c r="F45" i="2"/>
  <c r="D37" i="2" l="1"/>
  <c r="B38" i="5"/>
  <c r="B40" i="5" s="1"/>
  <c r="D47" i="2"/>
  <c r="Y50" i="3"/>
  <c r="D79" i="1" s="1"/>
  <c r="K47" i="3"/>
  <c r="W47" i="3"/>
  <c r="AA47" i="3"/>
  <c r="J42" i="2"/>
  <c r="J37" i="2"/>
  <c r="J45" i="2"/>
  <c r="B73" i="5" l="1"/>
  <c r="B75" i="5" s="1"/>
  <c r="B77" i="5" s="1"/>
  <c r="B79" i="5" s="1"/>
  <c r="Y54" i="3"/>
  <c r="B84" i="5" l="1"/>
  <c r="P40" i="4"/>
  <c r="N41" i="4"/>
  <c r="H77" i="1" s="1"/>
  <c r="N46" i="4" l="1"/>
  <c r="H63" i="1" l="1"/>
  <c r="H35" i="6" l="1"/>
  <c r="W42" i="3"/>
  <c r="K43" i="3"/>
  <c r="K50" i="3" s="1"/>
  <c r="D76" i="1" s="1"/>
  <c r="L34" i="4"/>
  <c r="P33" i="4"/>
  <c r="P34" i="4" s="1"/>
  <c r="H13" i="6"/>
  <c r="H34" i="1"/>
  <c r="H55" i="1"/>
  <c r="H65" i="1" s="1"/>
  <c r="H36" i="6" l="1"/>
  <c r="P37" i="4" s="1"/>
  <c r="L37" i="4"/>
  <c r="K54" i="3"/>
  <c r="AA42" i="3"/>
  <c r="AA43" i="3" s="1"/>
  <c r="AA50" i="3" s="1"/>
  <c r="W43" i="3"/>
  <c r="W50" i="3" s="1"/>
  <c r="D78" i="1" l="1"/>
  <c r="D80" i="1" s="1"/>
  <c r="D82" i="1" s="1"/>
  <c r="H17" i="1"/>
  <c r="H35" i="1" s="1"/>
  <c r="D83" i="1" l="1"/>
  <c r="AA54" i="3"/>
  <c r="H13" i="2" l="1"/>
  <c r="H20" i="2" l="1"/>
  <c r="H23" i="2" l="1"/>
  <c r="H25" i="2" s="1"/>
  <c r="H35" i="2" l="1"/>
  <c r="H32" i="2"/>
  <c r="H45" i="2"/>
  <c r="H40" i="2" l="1"/>
  <c r="H37" i="2"/>
  <c r="H42" i="2" l="1"/>
  <c r="H20" i="6"/>
  <c r="H23" i="6" s="1"/>
  <c r="H25" i="6" s="1"/>
  <c r="F10" i="5" s="1"/>
  <c r="H47" i="2" l="1"/>
  <c r="H40" i="6"/>
  <c r="H50" i="6" s="1"/>
  <c r="L36" i="4"/>
  <c r="H37" i="6"/>
  <c r="H45" i="6" s="1"/>
  <c r="H47" i="6" s="1"/>
  <c r="H52" i="6" s="1"/>
  <c r="H42" i="6" l="1"/>
  <c r="L38" i="4"/>
  <c r="P36" i="4"/>
  <c r="P38" i="4" s="1"/>
  <c r="P41" i="4" s="1"/>
  <c r="L41" i="4" l="1"/>
  <c r="H76" i="1" s="1"/>
  <c r="H78" i="1" s="1"/>
  <c r="H80" i="1" s="1"/>
  <c r="H82" i="1" s="1"/>
  <c r="H83" i="1" s="1"/>
  <c r="L46" i="4" l="1"/>
  <c r="P46" i="4"/>
  <c r="F56" i="5" l="1"/>
  <c r="F71" i="5"/>
  <c r="F28" i="5" l="1"/>
  <c r="F38" i="5" s="1"/>
  <c r="F40" i="5" s="1"/>
  <c r="F73" i="5" s="1"/>
  <c r="F75" i="5" l="1"/>
  <c r="F77" i="5" s="1"/>
  <c r="F84" i="5" s="1"/>
  <c r="F79" i="5" l="1"/>
</calcChain>
</file>

<file path=xl/sharedStrings.xml><?xml version="1.0" encoding="utf-8"?>
<sst xmlns="http://schemas.openxmlformats.org/spreadsheetml/2006/main" count="403" uniqueCount="249">
  <si>
    <t>งบแสดงฐานะการเงิน</t>
  </si>
  <si>
    <t>งบการเงินรวม</t>
  </si>
  <si>
    <t>งบการเงินเฉพาะกิจการ</t>
  </si>
  <si>
    <t>สินทรัพย์</t>
  </si>
  <si>
    <t>31 ธันวาคม</t>
  </si>
  <si>
    <t>หมายเหตุ</t>
  </si>
  <si>
    <t>2561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</si>
  <si>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</si>
  <si>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</si>
  <si>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</si>
  <si>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</si>
  <si>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</si>
  <si>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3, 4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</si>
  <si>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</si>
  <si>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</si>
  <si>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</si>
  <si>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</si>
  <si>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</si>
  <si>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</si>
  <si>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เงินลงทุนในบริษัทร่วม</t>
  </si>
  <si>
    <t xml:space="preserve">เงินลงทุนในบริษัทย่อย </t>
  </si>
  <si>
    <t>เงินลงทุนระยะยาวอื่น</t>
  </si>
  <si>
    <t>อสังหาริมทรัพย์เพื่อการลงทุน</t>
  </si>
  <si>
    <t xml:space="preserve">ที่ดิน อาคารและอุปกรณ์ 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</si>
  <si>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</si>
  <si>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</si>
  <si>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</si>
  <si>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เงินจ่ายล่วงหน้าค่าสิทธิในการใช้ประโยชน์ในที่ดิน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</si>
  <si>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</si>
  <si>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</si>
  <si>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</si>
  <si>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</si>
  <si>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</si>
  <si>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</si>
  <si>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</si>
  <si>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</t>
  </si>
  <si>
    <t>เงินกู้ยืมระยะยาวจากสถาบันการเงินที่ถึงกำหนดชำระภายในหนึ่งปี</t>
  </si>
  <si>
    <t>หนี้สินตามสัญญาเช่าการเงินที่ถึงกำหนดชำระภายในหนึ่งปี</t>
  </si>
  <si>
    <t>ค่าใช้จ่ายค้างจ่าย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</si>
  <si>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</si>
  <si>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</si>
  <si>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</si>
  <si>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เงินกู้ยืมระยะยาวจากสถาบันการเงิน</t>
  </si>
  <si>
    <t>หนี้สินตามสัญญาเช่าการเงิน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</si>
  <si>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</si>
  <si>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</si>
  <si>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</si>
  <si>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</si>
  <si>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</si>
  <si>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</si>
  <si>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</si>
  <si>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</si>
  <si>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</si>
  <si>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ส่วนเกินทุน</t>
  </si>
  <si>
    <t>กำไร (ขาดทุน) สะสม</t>
  </si>
  <si>
    <t xml:space="preserve">   จัดสรรแล้ว 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</si>
  <si>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</si>
  <si>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</si>
  <si>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</si>
  <si>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</si>
  <si>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</si>
  <si>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</si>
  <si>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 (ไม่ได้ตรวจสอบ)</t>
  </si>
  <si>
    <t xml:space="preserve"> 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</si>
  <si>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</si>
  <si>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รายได้อื่น</t>
  </si>
  <si>
    <t>รวมรายได้</t>
  </si>
  <si>
    <t>ค่าใช้จ่าย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</si>
  <si>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</si>
  <si>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</si>
  <si>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</si>
  <si>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</si>
  <si>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</si>
  <si>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</si>
  <si>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</si>
  <si>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</si>
  <si>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</si>
  <si>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</si>
  <si>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</si>
  <si>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งบแสดงการเปลี่ยนแปลงส่วนของผู้ถือหุ้น (ไม่ได้ตรวจสอบ)</t>
  </si>
  <si>
    <t xml:space="preserve">งบการเงินรวม </t>
  </si>
  <si>
    <t>ส่วนต่างจาก</t>
  </si>
  <si>
    <t>การเปลี่ยนแปลง</t>
  </si>
  <si>
    <t>ส่วนแบ่งกำไร</t>
  </si>
  <si>
    <t>ส่วนของ</t>
  </si>
  <si>
    <t>การรวมธุรกิจ</t>
  </si>
  <si>
    <t>จากการ</t>
  </si>
  <si>
    <t>สัดส่วน</t>
  </si>
  <si>
    <t>(ขาดทุน)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</si>
  <si>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</si>
  <si>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</si>
  <si>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</si>
  <si>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</si>
  <si>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</si>
  <si>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ภายใต้การ</t>
  </si>
  <si>
    <t>ทุนสำรองตาม</t>
  </si>
  <si>
    <t>ยังไม่ได้</t>
  </si>
  <si>
    <t>การแปลงค่า</t>
  </si>
  <si>
    <t>ตีราคา</t>
  </si>
  <si>
    <t>การถือหุ้น</t>
  </si>
  <si>
    <t>เบ็ดเสร็จอื่นใน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</si>
  <si>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</si>
  <si>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</si>
  <si>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</si>
  <si>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</si>
  <si>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</si>
  <si>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ควบคุมเดียวกัน</t>
  </si>
  <si>
    <t>กฎหมาย</t>
  </si>
  <si>
    <t>จัดสรร</t>
  </si>
  <si>
    <t>งบการเงิน</t>
  </si>
  <si>
    <t>ในบริษัทย่อย</t>
  </si>
  <si>
    <t>บริษัทร่วม</t>
  </si>
  <si>
    <t>ของบริษัทใหญ่</t>
  </si>
  <si>
    <t>ควบคุม</t>
  </si>
  <si>
    <t>กำไรขาดทุนเบ็ดเสร็จสำหรับงวด</t>
  </si>
  <si>
    <t>รายการกับผู้ถือหุ้นที่บันทึกโดยตรงเข้าส่วนของผู้ถือหุ้น</t>
  </si>
  <si>
    <t>รวมรายการกับผู้เป็นเจ้าของที่บันทึกโดยตรงเข้าส่วนของผู้ถือหุ้น</t>
  </si>
  <si>
    <t>องค์ประกอบอื่น</t>
  </si>
  <si>
    <t>ของส่วนของผู้ถือหุ้น</t>
  </si>
  <si>
    <t>ส่วนต่าง</t>
  </si>
  <si>
    <t>จากการรวมธุรกิจภายใต้</t>
  </si>
  <si>
    <t>ส่วนเกินทุนจากการ</t>
  </si>
  <si>
    <t>การควบคุมเดียวกัน</t>
  </si>
  <si>
    <t>ตีราคาสินทรัพย์</t>
  </si>
  <si>
    <t>งบกระแสเงินสด (ไม่ได้ตรวจสอบ)</t>
  </si>
  <si>
    <t>กระแสเงินสดจากกิจกรรมดำเนินงาน</t>
  </si>
  <si>
    <t>ค่าเสื่อมราคาและค่าตัดจำหน่าย</t>
  </si>
  <si>
    <t>ค่าตัดจำหน่ายต้นทุนการพัฒนาสวนยาง</t>
  </si>
  <si>
    <t>ประมาณการหนี้สินผลประโยชน์พนักงาน</t>
  </si>
  <si>
    <t>เงินปันผลรับ</t>
  </si>
  <si>
    <t>ดอกเบี้ยรับ</t>
  </si>
  <si>
    <t>การเปลี่ยนแปลงในสินทรัพย์และหนี้สินดำเนินงาน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</si>
  <si>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</si>
  <si>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</si>
  <si>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</si>
  <si>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 และอุปกรณ์</t>
  </si>
  <si>
    <t>ต้นทุนการพัฒนาสวนยางเพิ่มขึ้น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</si>
  <si>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</si>
  <si>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</si>
  <si>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</si>
  <si>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>เงินสดรับจากเงินกู้ยืมระยะสั้นจากกิจการที่เกี่ยวข้องกัน</t>
  </si>
  <si>
    <t>เงินสดจ่ายเพื่อชำระคืนเงินกู้ยืมระยะยาว</t>
  </si>
  <si>
    <t>ดอกเบี้ยจ่าย</t>
  </si>
  <si>
    <t>เงินสดจ่ายต้นทุนทางการเงินอื่น</t>
  </si>
  <si>
    <t>เงินสดและรายการเทียบเท่าเงินสดเพิ่มขึ้น (ลดลง) สุทธิก่อนผลกระทบ</t>
  </si>
  <si>
    <t xml:space="preserve">   ของอัตราแลกเปลี่ยน</t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</si>
  <si>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</si>
  <si>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เงินสดและรายการเทียบเท่าเงินสดเพิ่มขึ้น (ลดลง) สุทธิ</t>
  </si>
  <si>
    <t>ลูกหนี้อื่น</t>
  </si>
  <si>
    <t>เจ้าหนี้อื่น</t>
  </si>
  <si>
    <t>สินทรัพย์ไม่มีตัวตนอื่น</t>
  </si>
  <si>
    <t>(ขาดทุนสะสม)</t>
  </si>
  <si>
    <t xml:space="preserve">     เงินปันผลจ่ายในบริษัทย่อย</t>
  </si>
  <si>
    <t>2562</t>
  </si>
  <si>
    <t>ยอดคงเหลือ ณ วันที่ 1 มกราคม 2562</t>
  </si>
  <si>
    <t>ค่าความนิยม</t>
  </si>
  <si>
    <t>เงินให้กู้ยืมระยะสั้นแก่กิจการอื่น</t>
  </si>
  <si>
    <t>รายการที่จะไม่ถูกจัดประเภทใหม่ไว้ในกำไรหรือขาดทุนภายหลัง</t>
  </si>
  <si>
    <t>รวมรายการที่จะไม่ถูกจัดประเภทใหม่ไว้ในกำไรหรือขาดทุนในภายหลัง</t>
  </si>
  <si>
    <t>เงินฝากธนาคารที่มีภาระค้ำประกันเพิ่มขึ้น</t>
  </si>
  <si>
    <t>รวมรายการที่อาจถูกจัดประเภทใหม่ไว้ในกำไรหรือขาดทุนในภายหลัง</t>
  </si>
  <si>
    <t>กำไร (ขาดทุน) เบ็ดเสร็จรวมสำหรับงวด</t>
  </si>
  <si>
    <t>การแบ่งปันกำไร (ขาดทุน)</t>
  </si>
  <si>
    <t>กำไร (ขาดทุน) สำหรับงวด</t>
  </si>
  <si>
    <t>การแบ่งปันกำไร (ขาดทุน) เบ็ดเสร็จรวม</t>
  </si>
  <si>
    <t>ภาษีเงินได้ของรายการที่จะไม่ถูกจัดประเภทใหม่ไว้ในกำไรหรือขาดทุนในภายหลัง</t>
  </si>
  <si>
    <t>(กำไร) ขาดทุนจากอัตราแลกเปลี่ยนที่ยังไม่เกิดขึ้น</t>
  </si>
  <si>
    <t>โอนไปสำรองตามกฎหมาย</t>
  </si>
  <si>
    <t xml:space="preserve">     เงินปันผลให้ผู้ถือหุ้นของบริษัท</t>
  </si>
  <si>
    <t xml:space="preserve">     การเปลี่ยนแปลงในส่วนได้เสียในบริษัทย่อย</t>
  </si>
  <si>
    <t xml:space="preserve">     การได้มาซึ่งส่วนได้เสียที่ไม่มีอำนาจควบคุม</t>
  </si>
  <si>
    <t xml:space="preserve">        โดยอำนาจควบคุมไม่เปลี่ยนแปลง</t>
  </si>
  <si>
    <t xml:space="preserve">     รวมการเปลี่ยนแปลงในส่วนได้เสียในบริษัทย่อย</t>
  </si>
  <si>
    <t>ขาดทุนจากการตัดจำหน่ายต้นทุนการพัฒนาสวนยาง</t>
  </si>
  <si>
    <t>เงินสดจ่ายเพิ่มทุนในบริษัทย่อย</t>
  </si>
  <si>
    <t>เงินสดจ่ายเพื่อชำระคืนเงินกู้ยืมระยะสั้นจากกิจการที่เกี่ยวข้องกัน</t>
  </si>
  <si>
    <t>เงินปันผลจ่ายให้ผู้ถือหุ้นของบริษัท</t>
  </si>
  <si>
    <t>เงินปันผลจ่ายของบริษัทย่อยแก่ส่วนได้เสียที่ไม่มีอำนาจควบคุม</t>
  </si>
  <si>
    <t>เงินสดรับจากการเปลี่ยนแปลงส่วนได้เสียที่ไม่มีอำนาจควบคุม</t>
  </si>
  <si>
    <t xml:space="preserve">   โดยอำนาจควบคุมไม่เปลี่ยนแปลง</t>
  </si>
  <si>
    <t>สำหรับงวดสามเดือนสิ้นสุดวันที่</t>
  </si>
  <si>
    <t xml:space="preserve">    เงินปันผลให้ผู้ถือหุ้นของบริษัท</t>
  </si>
  <si>
    <t>รายได้จากการขาย</t>
  </si>
  <si>
    <t>ต้นทุนขาย</t>
  </si>
  <si>
    <t>การดำเนินงานต่อเนื่อง</t>
  </si>
  <si>
    <t>กำไร (ขาดทุน) ก่อนภาษีเงินได้จากการดำเนินงานต่อเนื่อง</t>
  </si>
  <si>
    <t>กำไร (ขาดทุน) สำหรับงวดจากการดำเนินงานต่อเนื่อง</t>
  </si>
  <si>
    <t>โอนไปกำไร (ขาดทุน) สะสม</t>
  </si>
  <si>
    <t>รวมกำไร (ขาดทุน) เบ็ดเสร็จสำหรับงวด</t>
  </si>
  <si>
    <t xml:space="preserve">          ทุนสำรองตามกฎหมาย</t>
  </si>
  <si>
    <t>ปรับรายการที่กระทบกำไร (ขาดทุน) เป็นเงินสดรับ (จ่าย)</t>
  </si>
  <si>
    <t>ประมาณการหนี้สินสำหรับผลประโยชน์พนักงาน</t>
  </si>
  <si>
    <t>เงินสดที่ผู้เช่าจ่ายเพื่อลดจำนวนหนี้สินซึ่งเกิดขึ้นจากสัญญาเช่าการเงิน</t>
  </si>
  <si>
    <t>กำไร (ขาดทุน) จากการดำเนินงานต่อเนื่อง</t>
  </si>
  <si>
    <t xml:space="preserve">ยอดคงเหลือ ณ วันที่ 1 มกราคม 2562 </t>
  </si>
  <si>
    <t>เงินสดและรายการเทียบเท่าเงินสด ณ 1 มกราคม</t>
  </si>
  <si>
    <t xml:space="preserve">    การจัดสรรส่วนทุนให้ผู้ถือหุ้น</t>
  </si>
  <si>
    <t xml:space="preserve">    รวมรายการกับผู้ถือหุ้นที่บันทึกโดยตรงเข้าส่วนของผู้ถือหุ้น</t>
  </si>
  <si>
    <t>เจ้าหนี้การค้าและเจ้าหนี้อื่น</t>
  </si>
  <si>
    <t>บริษัท ไทยรับเบอร์ลาเท็คซ์กรุ๊ป จำกัด (มหาชน) และบริษัทย่อย</t>
  </si>
  <si>
    <t xml:space="preserve">   ส่วนเกินมูลค่าหุ้นสามัญ</t>
  </si>
  <si>
    <t>ส่วนเกินมูลค่าหุ้น</t>
  </si>
  <si>
    <t>ขาดทุนเบ็ดเสร็จอื่นสำหรับงวด - สุทธิจากภาษี</t>
  </si>
  <si>
    <t>ส่วนแบ่งขาดทุนจากเงินลงทุนในบริษัทร่วม</t>
  </si>
  <si>
    <t>ส่วนแบ่งขาดทุนเบ็ดเสร็จอื่นในบริษัทร่วม</t>
  </si>
  <si>
    <t>ขาดทุนจากการวัดมูลค่าใหม่ของผลประโยชน์พนักงานที่กำหนดไว้</t>
  </si>
  <si>
    <t>กระแสเงินสดสุทธิได้มาจากกิจกรรมดำเนินงาน</t>
  </si>
  <si>
    <t>ภาษีเงินได้จ่ายออก</t>
  </si>
  <si>
    <t>กระแสเงินสดสุทธิใช้ไปในกิจกรรมจัดหาเงิน</t>
  </si>
  <si>
    <t>ขาดทุนจากการปรับลดมูลค่าสินค้า</t>
  </si>
  <si>
    <t>ขาดทุนจากการตัดจำหน่ายที่ดิน อาคารและอุปกรณ์</t>
  </si>
  <si>
    <t>ส่วนแบ่งขาดทุนจากเงินลงทุนในบริษัทร่วม (สุทธิจากภาษี)</t>
  </si>
  <si>
    <t>เงินสดรับชำระคืนจากเงินให้กู้ยืมแก่บุคคลอื่นหรือกิจการที่เกี่ยวข้องกัน</t>
  </si>
  <si>
    <t>(เดิมชื่อ “บริษัท ไทยรับเบอร์ลาเท็คซ์คอร์ปอร์เรชั่น (ประเทศไทย) จำกัด (มหาชน)”)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</si>
  <si>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</si>
  <si>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ยอดคงเหลือ ณ วันที่ 1 มกราคม 2561</t>
  </si>
  <si>
    <t>โอนไปกำไรสะสม</t>
  </si>
  <si>
    <t>กำไรสะสม</t>
  </si>
  <si>
    <t>หนี้สินไม่หมุนเวียน</t>
  </si>
  <si>
    <t>30 กันยายน</t>
  </si>
  <si>
    <t>สำหรับงวดเก้าเดือนสิ้นสุดวันที่</t>
  </si>
  <si>
    <t>ขาดทุนจากการด้อยค่าเงินลงทุนระยะยาวอื่น</t>
  </si>
  <si>
    <t>เงินสดจ่ายเพื่อซื้อธุรกิจ</t>
  </si>
  <si>
    <t>ยอดคงเหลือ ณ วันที่ 30 กันยายน 2561</t>
  </si>
  <si>
    <t>สำหรับงวดเก้าเดือนสิ้นสุดวันที่ 30 กันยายน 2562</t>
  </si>
  <si>
    <t>ยอดคงเหลือ ณ วันที่ 30 กันยายน 2562</t>
  </si>
  <si>
    <t>สำหรับงวดเก้าเดือนสิ้นสุดวันที่ 30 กันยายน 2561</t>
  </si>
  <si>
    <t>เงินสดและรายการเทียบเท่าเงินสด ณ 30 กันยายน</t>
  </si>
  <si>
    <t xml:space="preserve">     กำไร</t>
  </si>
  <si>
    <t xml:space="preserve">     ขาดทุน</t>
  </si>
  <si>
    <t xml:space="preserve">     ขาดทุนเบ็ดเสร็จอื่น</t>
  </si>
  <si>
    <t>ส่วนแบ่งกำไรจากเงินลงทุนในบริษัทร่วม</t>
  </si>
  <si>
    <t>ขาดทุนสำหรับงวดจากการดำเนินงานต่อเนื่อง</t>
  </si>
  <si>
    <t>ขาดทุนเบ็ดเสร็จรวมสำหรับงวด</t>
  </si>
  <si>
    <t>การแบ่งปันขาดทุน</t>
  </si>
  <si>
    <t>ขาดทุนสำหรับงวด</t>
  </si>
  <si>
    <t>การแบ่งปันขาดทุนเบ็ดเสร็จรวม</t>
  </si>
  <si>
    <r>
      <t xml:space="preserve">ขาดทุนต่อหุ้น </t>
    </r>
    <r>
      <rPr>
        <b/>
        <i/>
        <sz val="15"/>
        <rFont val="Angsana New"/>
        <family val="1"/>
      </rPr>
      <t>(บาท)</t>
    </r>
  </si>
  <si>
    <t>ขาดทุนจากการดำเนินงานต่อเนื่อง</t>
  </si>
  <si>
    <t>(ค่าใช้จ่าย) รายได้ภาษีเงินได้</t>
  </si>
  <si>
    <t>เงินสดรับชำระคืนจากเงินให้กู้ยืมระยะสั้นแก่กิจการอื่น</t>
  </si>
  <si>
    <t>เงินกู้ยืมระยะสั้นจากกิจการที่เกี่ยวข้องกัน</t>
  </si>
  <si>
    <t>ขาดทุนก่อนภาษีเงินได้จากการดำเนินงานต่อเนื่อง</t>
  </si>
  <si>
    <t>3, 9</t>
  </si>
  <si>
    <t>กำไรจากการจำหน่ายที่ดิน อาคารและอุปกรณ์</t>
  </si>
  <si>
    <t xml:space="preserve">   สถาบันการเงินเพิ่มขึ้น (ลดลง)</t>
  </si>
  <si>
    <t>ขาดทุนจากการด้อยค่าของค่าความนิยม</t>
  </si>
  <si>
    <t>ค่าใช้จ่าย (รายได้) ภาษีเงินได้</t>
  </si>
  <si>
    <t>(กลับรายการ) หนี้สูญและหนี้สงสัยจะสูญ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</si>
</sst>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#,##0.00;\(#,##0.00\);\-\ \ "/>
    <numFmt numFmtId="167" formatCode="_(* #,##0.000_);_(* \(#,##0.000\);_(* &quot;-&quot;_);_(@_)"/>
    <numFmt numFmtId="168" formatCode="#,##0;\(#,##0\);\-\ \ "/>
    <numFmt numFmtId="169" formatCode="_(* #,##0.00_);_(* \(#,##0.00\);_(* &quot;-&quot;_);_(@_)"/>
  </numFmts>
  <fonts count="19" x14ac:knownFonts="1"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i/>
      <sz val="14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i/>
      <sz val="16"/>
      <name val="Angsana New"/>
      <family val="1"/>
    </font>
    <font>
      <b/>
      <i/>
      <sz val="14"/>
      <name val="Angsana New"/>
      <family val="1"/>
    </font>
    <font>
      <b/>
      <sz val="15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i/>
      <sz val="13"/>
      <name val="Angsana New"/>
      <family val="1"/>
    </font>
    <font>
      <b/>
      <i/>
      <sz val="15"/>
      <name val="Angsana New"/>
      <family val="1"/>
    </font>
    <font>
      <b/>
      <i/>
      <sz val="15"/>
      <color indexed="10"/>
      <name val="Angsana New"/>
      <family val="1"/>
    </font>
    <font>
      <sz val="11"/>
      <name val="Times New Roman"/>
      <family val="1"/>
    </font>
    <font>
      <sz val="1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166" fontId="12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/>
  </cellStyleXfs>
  <cellXfs count="208">
    <xf numFmtId="0" fontId="0" fillId="0" borderId="0" xfId="0"/>
    <xf numFmtId="165" fontId="2" fillId="0" borderId="0" xfId="2" applyNumberFormat="1" applyFont="1" applyFill="1" applyAlignment="1">
      <alignment horizontal="left" vertical="center"/>
    </xf>
    <xf numFmtId="165" fontId="3" fillId="0" borderId="0" xfId="2" applyNumberFormat="1" applyFont="1" applyFill="1" applyAlignment="1">
      <alignment horizontal="center" vertical="center"/>
    </xf>
    <xf numFmtId="165" fontId="4" fillId="0" borderId="0" xfId="2" applyNumberFormat="1" applyFont="1" applyFill="1" applyAlignment="1">
      <alignment horizontal="left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applyNumberFormat="1" applyFont="1" applyFill="1" applyBorder="1" applyAlignment="1">
      <alignment horizontal="right" vertical="center"/>
    </xf>
    <xf numFmtId="0" fontId="4" fillId="0" borderId="0" xfId="2" applyFont="1" applyFill="1" applyAlignment="1">
      <alignment vertical="center"/>
    </xf>
    <xf numFmtId="165" fontId="1" fillId="0" borderId="0" xfId="2" applyNumberFormat="1" applyFont="1" applyFill="1" applyBorder="1" applyAlignment="1">
      <alignment horizontal="left" vertical="center"/>
    </xf>
    <xf numFmtId="165" fontId="5" fillId="0" borderId="0" xfId="2" applyNumberFormat="1" applyFont="1" applyFill="1" applyBorder="1" applyAlignment="1">
      <alignment horizontal="center" vertical="center"/>
    </xf>
    <xf numFmtId="41" fontId="1" fillId="0" borderId="0" xfId="2" applyNumberFormat="1" applyFont="1" applyFill="1" applyBorder="1" applyAlignment="1">
      <alignment horizontal="right" vertical="center"/>
    </xf>
    <xf numFmtId="0" fontId="1" fillId="0" borderId="0" xfId="2" applyFont="1" applyFill="1" applyBorder="1" applyAlignment="1">
      <alignment vertical="center"/>
    </xf>
    <xf numFmtId="165" fontId="1" fillId="0" borderId="0" xfId="2" applyNumberFormat="1" applyFont="1" applyFill="1" applyAlignment="1">
      <alignment horizontal="left" vertical="center"/>
    </xf>
    <xf numFmtId="165" fontId="6" fillId="0" borderId="0" xfId="2" applyNumberFormat="1" applyFont="1" applyFill="1" applyAlignment="1">
      <alignment horizontal="center" vertical="center"/>
    </xf>
    <xf numFmtId="165" fontId="7" fillId="0" borderId="0" xfId="2" applyNumberFormat="1" applyFont="1" applyFill="1" applyAlignment="1">
      <alignment horizontal="left" vertical="center"/>
    </xf>
    <xf numFmtId="0" fontId="1" fillId="0" borderId="0" xfId="2" applyFont="1" applyFill="1" applyAlignment="1">
      <alignment vertical="center"/>
    </xf>
    <xf numFmtId="165" fontId="2" fillId="0" borderId="0" xfId="2" applyNumberFormat="1" applyFont="1" applyFill="1" applyBorder="1" applyAlignment="1" applyProtection="1">
      <alignment horizontal="left" vertical="center"/>
      <protection locked="0"/>
    </xf>
    <xf numFmtId="41" fontId="7" fillId="0" borderId="0" xfId="2" applyNumberFormat="1" applyFont="1" applyFill="1" applyAlignment="1">
      <alignment horizontal="center" vertical="center"/>
    </xf>
    <xf numFmtId="41" fontId="7" fillId="0" borderId="0" xfId="2" applyNumberFormat="1" applyFont="1" applyFill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/>
    </xf>
    <xf numFmtId="49" fontId="7" fillId="0" borderId="0" xfId="2" quotePrefix="1" applyNumberFormat="1" applyFont="1" applyFill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49" fontId="7" fillId="0" borderId="0" xfId="2" quotePrefix="1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vertical="center"/>
    </xf>
    <xf numFmtId="165" fontId="9" fillId="0" borderId="0" xfId="2" applyNumberFormat="1" applyFont="1" applyFill="1" applyBorder="1" applyAlignment="1" applyProtection="1">
      <alignment horizontal="left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/>
      <protection locked="0"/>
    </xf>
    <xf numFmtId="165" fontId="1" fillId="0" borderId="0" xfId="2" applyNumberFormat="1" applyFont="1" applyFill="1" applyBorder="1" applyAlignment="1" applyProtection="1">
      <alignment horizontal="left" vertical="center"/>
      <protection locked="0"/>
    </xf>
    <xf numFmtId="41" fontId="1" fillId="0" borderId="0" xfId="3" applyNumberFormat="1" applyFont="1" applyFill="1" applyBorder="1" applyAlignment="1" applyProtection="1">
      <alignment horizontal="right" vertical="center"/>
      <protection locked="0"/>
    </xf>
    <xf numFmtId="0" fontId="1" fillId="0" borderId="0" xfId="2" applyFont="1" applyFill="1" applyBorder="1" applyAlignment="1" applyProtection="1">
      <alignment vertical="center"/>
      <protection locked="0"/>
    </xf>
    <xf numFmtId="165" fontId="7" fillId="0" borderId="0" xfId="2" applyNumberFormat="1" applyFont="1" applyFill="1" applyBorder="1" applyAlignment="1" applyProtection="1">
      <alignment horizontal="left" vertical="center"/>
      <protection locked="0"/>
    </xf>
    <xf numFmtId="165" fontId="6" fillId="0" borderId="0" xfId="2" applyNumberFormat="1" applyFont="1" applyFill="1" applyBorder="1" applyAlignment="1" applyProtection="1">
      <alignment horizontal="center" vertical="center"/>
      <protection locked="0"/>
    </xf>
    <xf numFmtId="41" fontId="7" fillId="0" borderId="0" xfId="3" applyNumberFormat="1" applyFont="1" applyFill="1" applyAlignment="1">
      <alignment horizontal="right" vertical="center"/>
    </xf>
    <xf numFmtId="41" fontId="7" fillId="0" borderId="0" xfId="3" applyNumberFormat="1" applyFont="1" applyFill="1" applyBorder="1" applyAlignment="1">
      <alignment horizontal="right" vertical="center"/>
    </xf>
    <xf numFmtId="165" fontId="8" fillId="0" borderId="0" xfId="2" applyNumberFormat="1" applyFont="1" applyFill="1" applyBorder="1" applyAlignment="1" applyProtection="1">
      <alignment horizontal="left" vertical="center"/>
      <protection locked="0"/>
    </xf>
    <xf numFmtId="165" fontId="10" fillId="0" borderId="0" xfId="2" applyNumberFormat="1" applyFont="1" applyFill="1" applyBorder="1" applyAlignment="1" applyProtection="1">
      <alignment horizontal="center" vertical="center"/>
      <protection locked="0"/>
    </xf>
    <xf numFmtId="41" fontId="8" fillId="0" borderId="1" xfId="3" applyNumberFormat="1" applyFont="1" applyFill="1" applyBorder="1" applyAlignment="1" applyProtection="1">
      <alignment horizontal="right" vertical="center"/>
      <protection locked="0"/>
    </xf>
    <xf numFmtId="41" fontId="8" fillId="0" borderId="0" xfId="3" applyNumberFormat="1" applyFont="1" applyFill="1" applyBorder="1" applyAlignment="1" applyProtection="1">
      <alignment horizontal="right" vertical="center"/>
      <protection locked="0"/>
    </xf>
    <xf numFmtId="0" fontId="11" fillId="0" borderId="0" xfId="2" applyFont="1" applyFill="1" applyBorder="1" applyAlignment="1" applyProtection="1">
      <alignment vertical="center"/>
      <protection locked="0"/>
    </xf>
    <xf numFmtId="41" fontId="7" fillId="0" borderId="0" xfId="3" applyNumberFormat="1" applyFont="1" applyFill="1" applyBorder="1" applyAlignment="1" applyProtection="1">
      <alignment horizontal="right" vertical="center"/>
      <protection locked="0"/>
    </xf>
    <xf numFmtId="165" fontId="10" fillId="0" borderId="0" xfId="2" applyNumberFormat="1" applyFont="1" applyFill="1" applyBorder="1" applyAlignment="1" applyProtection="1">
      <alignment horizontal="left" vertical="center"/>
      <protection locked="0"/>
    </xf>
    <xf numFmtId="41" fontId="7" fillId="0" borderId="0" xfId="3" applyNumberFormat="1" applyFont="1" applyFill="1" applyBorder="1" applyAlignment="1" applyProtection="1">
      <alignment horizontal="center" vertical="center"/>
      <protection locked="0"/>
    </xf>
    <xf numFmtId="165" fontId="7" fillId="0" borderId="0" xfId="2" applyNumberFormat="1" applyFont="1" applyFill="1" applyAlignment="1" applyProtection="1">
      <alignment horizontal="left" vertical="center"/>
      <protection locked="0"/>
    </xf>
    <xf numFmtId="0" fontId="7" fillId="0" borderId="0" xfId="2" applyFont="1" applyFill="1" applyBorder="1" applyAlignment="1" applyProtection="1">
      <alignment vertical="center"/>
      <protection locked="0"/>
    </xf>
    <xf numFmtId="0" fontId="7" fillId="0" borderId="0" xfId="2" applyFont="1" applyFill="1" applyBorder="1" applyAlignment="1" applyProtection="1">
      <alignment vertical="center" wrapText="1"/>
      <protection locked="0"/>
    </xf>
    <xf numFmtId="41" fontId="8" fillId="0" borderId="2" xfId="3" applyNumberFormat="1" applyFont="1" applyFill="1" applyBorder="1" applyAlignment="1" applyProtection="1">
      <alignment horizontal="right" vertical="center"/>
      <protection locked="0"/>
    </xf>
    <xf numFmtId="165" fontId="11" fillId="0" borderId="0" xfId="2" applyNumberFormat="1" applyFont="1" applyFill="1" applyBorder="1" applyAlignment="1" applyProtection="1">
      <alignment horizontal="left" vertical="center"/>
      <protection locked="0"/>
    </xf>
    <xf numFmtId="166" fontId="1" fillId="0" borderId="0" xfId="1" applyFont="1" applyFill="1" applyBorder="1" applyAlignment="1" applyProtection="1">
      <alignment vertical="center"/>
      <protection locked="0"/>
    </xf>
    <xf numFmtId="41" fontId="8" fillId="0" borderId="3" xfId="3" applyNumberFormat="1" applyFont="1" applyFill="1" applyBorder="1" applyAlignment="1" applyProtection="1">
      <alignment horizontal="right" vertical="center"/>
      <protection locked="0"/>
    </xf>
    <xf numFmtId="41" fontId="7" fillId="0" borderId="2" xfId="3" applyNumberFormat="1" applyFont="1" applyFill="1" applyBorder="1" applyAlignment="1" applyProtection="1">
      <alignment horizontal="right" vertical="center"/>
      <protection locked="0"/>
    </xf>
    <xf numFmtId="41" fontId="7" fillId="0" borderId="0" xfId="3" applyNumberFormat="1" applyFont="1" applyFill="1" applyBorder="1" applyAlignment="1" applyProtection="1">
      <alignment vertical="center"/>
      <protection locked="0"/>
    </xf>
    <xf numFmtId="41" fontId="7" fillId="0" borderId="0" xfId="2" applyNumberFormat="1" applyFont="1" applyFill="1" applyBorder="1" applyAlignment="1" applyProtection="1">
      <alignment vertical="center"/>
      <protection locked="0"/>
    </xf>
    <xf numFmtId="165" fontId="8" fillId="0" borderId="0" xfId="2" applyNumberFormat="1" applyFont="1" applyFill="1" applyBorder="1" applyAlignment="1" applyProtection="1">
      <alignment vertical="center"/>
      <protection locked="0"/>
    </xf>
    <xf numFmtId="41" fontId="8" fillId="0" borderId="4" xfId="3" applyNumberFormat="1" applyFont="1" applyFill="1" applyBorder="1" applyAlignment="1" applyProtection="1">
      <alignment horizontal="right" vertical="center"/>
      <protection locked="0"/>
    </xf>
    <xf numFmtId="41" fontId="7" fillId="0" borderId="3" xfId="3" applyNumberFormat="1" applyFont="1" applyFill="1" applyBorder="1" applyAlignment="1" applyProtection="1">
      <alignment horizontal="right" vertical="center"/>
      <protection locked="0"/>
    </xf>
    <xf numFmtId="165" fontId="13" fillId="0" borderId="0" xfId="2" applyNumberFormat="1" applyFont="1" applyFill="1" applyAlignment="1">
      <alignment horizontal="left" vertical="center"/>
    </xf>
    <xf numFmtId="41" fontId="14" fillId="0" borderId="0" xfId="2" applyNumberFormat="1" applyFont="1" applyFill="1" applyAlignment="1">
      <alignment horizontal="center" vertical="center"/>
    </xf>
    <xf numFmtId="41" fontId="13" fillId="0" borderId="0" xfId="2" applyNumberFormat="1" applyFont="1" applyFill="1" applyAlignment="1">
      <alignment horizontal="left" vertical="center"/>
    </xf>
    <xf numFmtId="41" fontId="13" fillId="0" borderId="0" xfId="2" applyNumberFormat="1" applyFont="1" applyFill="1" applyAlignment="1">
      <alignment horizontal="right" vertical="center"/>
    </xf>
    <xf numFmtId="41" fontId="13" fillId="0" borderId="0" xfId="2" applyNumberFormat="1" applyFont="1" applyFill="1" applyBorder="1" applyAlignment="1">
      <alignment horizontal="right" vertical="center"/>
    </xf>
    <xf numFmtId="0" fontId="13" fillId="0" borderId="0" xfId="2" applyFont="1" applyFill="1" applyAlignment="1">
      <alignment vertical="center"/>
    </xf>
    <xf numFmtId="165" fontId="14" fillId="0" borderId="0" xfId="2" applyNumberFormat="1" applyFont="1" applyFill="1" applyAlignment="1">
      <alignment horizontal="center" vertical="center"/>
    </xf>
    <xf numFmtId="165" fontId="2" fillId="0" borderId="0" xfId="4" applyNumberFormat="1" applyFont="1" applyFill="1" applyAlignment="1">
      <alignment horizontal="left" vertical="center"/>
    </xf>
    <xf numFmtId="165" fontId="3" fillId="0" borderId="0" xfId="4" applyNumberFormat="1" applyFont="1" applyFill="1" applyAlignment="1">
      <alignment horizontal="center" vertical="center"/>
    </xf>
    <xf numFmtId="165" fontId="4" fillId="0" borderId="0" xfId="4" applyNumberFormat="1" applyFont="1" applyFill="1" applyAlignment="1">
      <alignment horizontal="left" vertical="center"/>
    </xf>
    <xf numFmtId="41" fontId="4" fillId="0" borderId="0" xfId="4" applyNumberFormat="1" applyFont="1" applyFill="1" applyAlignment="1">
      <alignment horizontal="right" vertical="center"/>
    </xf>
    <xf numFmtId="41" fontId="4" fillId="0" borderId="0" xfId="4" applyNumberFormat="1" applyFont="1" applyFill="1" applyBorder="1" applyAlignment="1">
      <alignment horizontal="right" vertical="center"/>
    </xf>
    <xf numFmtId="0" fontId="4" fillId="0" borderId="0" xfId="4" applyFont="1" applyFill="1" applyAlignment="1">
      <alignment vertical="center"/>
    </xf>
    <xf numFmtId="165" fontId="1" fillId="0" borderId="0" xfId="4" applyNumberFormat="1" applyFont="1" applyFill="1" applyBorder="1" applyAlignment="1">
      <alignment horizontal="left" vertical="center"/>
    </xf>
    <xf numFmtId="165" fontId="5" fillId="0" borderId="0" xfId="4" applyNumberFormat="1" applyFont="1" applyFill="1" applyBorder="1" applyAlignment="1">
      <alignment horizontal="center" vertical="center"/>
    </xf>
    <xf numFmtId="41" fontId="1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165" fontId="1" fillId="0" borderId="0" xfId="4" applyNumberFormat="1" applyFont="1" applyFill="1" applyAlignment="1">
      <alignment horizontal="left" vertical="center"/>
    </xf>
    <xf numFmtId="165" fontId="5" fillId="0" borderId="0" xfId="4" applyNumberFormat="1" applyFont="1" applyFill="1" applyAlignment="1">
      <alignment horizontal="center" vertical="center"/>
    </xf>
    <xf numFmtId="41" fontId="1" fillId="0" borderId="0" xfId="4" applyNumberFormat="1" applyFont="1" applyFill="1" applyAlignment="1">
      <alignment horizontal="right" vertical="center"/>
    </xf>
    <xf numFmtId="0" fontId="1" fillId="0" borderId="0" xfId="4" applyFont="1" applyFill="1" applyAlignment="1">
      <alignment vertical="center"/>
    </xf>
    <xf numFmtId="0" fontId="15" fillId="0" borderId="0" xfId="4" applyFont="1" applyFill="1" applyAlignment="1">
      <alignment horizontal="left"/>
    </xf>
    <xf numFmtId="0" fontId="5" fillId="0" borderId="0" xfId="4" applyFont="1" applyFill="1" applyAlignment="1">
      <alignment vertical="center"/>
    </xf>
    <xf numFmtId="41" fontId="1" fillId="0" borderId="0" xfId="3" applyNumberFormat="1" applyFont="1" applyFill="1" applyAlignment="1">
      <alignment horizontal="right" vertical="center"/>
    </xf>
    <xf numFmtId="41" fontId="1" fillId="0" borderId="3" xfId="3" applyNumberFormat="1" applyFont="1" applyFill="1" applyBorder="1" applyAlignment="1">
      <alignment horizontal="right" vertical="center"/>
    </xf>
    <xf numFmtId="0" fontId="11" fillId="0" borderId="0" xfId="5" applyFont="1" applyFill="1" applyAlignment="1">
      <alignment horizontal="left"/>
    </xf>
    <xf numFmtId="41" fontId="11" fillId="0" borderId="3" xfId="3" applyNumberFormat="1" applyFont="1" applyFill="1" applyBorder="1" applyAlignment="1">
      <alignment horizontal="right" vertical="center"/>
    </xf>
    <xf numFmtId="41" fontId="11" fillId="0" borderId="0" xfId="3" applyNumberFormat="1" applyFont="1" applyFill="1" applyAlignment="1">
      <alignment horizontal="right" vertical="center"/>
    </xf>
    <xf numFmtId="0" fontId="15" fillId="0" borderId="0" xfId="6" applyFont="1" applyFill="1" applyAlignment="1">
      <alignment horizontal="left"/>
    </xf>
    <xf numFmtId="41" fontId="1" fillId="0" borderId="0" xfId="3" applyNumberFormat="1" applyFont="1" applyFill="1" applyBorder="1" applyAlignment="1">
      <alignment horizontal="right" vertical="center"/>
    </xf>
    <xf numFmtId="0" fontId="11" fillId="0" borderId="0" xfId="7" applyFont="1" applyFill="1" applyAlignment="1">
      <alignment horizontal="left"/>
    </xf>
    <xf numFmtId="0" fontId="11" fillId="0" borderId="0" xfId="4" applyFont="1" applyFill="1" applyAlignment="1">
      <alignment horizontal="left"/>
    </xf>
    <xf numFmtId="41" fontId="11" fillId="0" borderId="4" xfId="3" applyNumberFormat="1" applyFont="1" applyFill="1" applyBorder="1" applyAlignment="1">
      <alignment horizontal="right" vertical="center"/>
    </xf>
    <xf numFmtId="165" fontId="11" fillId="0" borderId="0" xfId="4" applyNumberFormat="1" applyFont="1" applyFill="1" applyAlignment="1">
      <alignment horizontal="left" vertical="center"/>
    </xf>
    <xf numFmtId="41" fontId="11" fillId="0" borderId="5" xfId="3" applyNumberFormat="1" applyFont="1" applyFill="1" applyBorder="1" applyAlignment="1">
      <alignment horizontal="right" vertical="center"/>
    </xf>
    <xf numFmtId="41" fontId="11" fillId="0" borderId="0" xfId="3" applyNumberFormat="1" applyFont="1" applyFill="1" applyBorder="1" applyAlignment="1">
      <alignment horizontal="right" vertical="center"/>
    </xf>
    <xf numFmtId="165" fontId="11" fillId="0" borderId="0" xfId="8" applyNumberFormat="1" applyFont="1" applyFill="1" applyAlignment="1">
      <alignment horizontal="left" vertical="center"/>
    </xf>
    <xf numFmtId="9" fontId="11" fillId="0" borderId="0" xfId="9" applyFont="1" applyFill="1" applyBorder="1" applyAlignment="1">
      <alignment horizontal="right" vertical="center"/>
    </xf>
    <xf numFmtId="165" fontId="15" fillId="0" borderId="0" xfId="8" applyNumberFormat="1" applyFont="1" applyFill="1" applyAlignment="1">
      <alignment horizontal="left" vertical="center"/>
    </xf>
    <xf numFmtId="165" fontId="1" fillId="0" borderId="0" xfId="8" applyNumberFormat="1" applyFont="1" applyFill="1" applyAlignment="1">
      <alignment horizontal="left" vertical="center"/>
    </xf>
    <xf numFmtId="41" fontId="1" fillId="0" borderId="0" xfId="10" applyNumberFormat="1" applyFont="1" applyFill="1" applyBorder="1" applyAlignment="1">
      <alignment horizontal="right" vertical="center"/>
    </xf>
    <xf numFmtId="41" fontId="11" fillId="0" borderId="1" xfId="10" applyNumberFormat="1" applyFont="1" applyFill="1" applyBorder="1" applyAlignment="1">
      <alignment horizontal="right" vertical="center"/>
    </xf>
    <xf numFmtId="41" fontId="11" fillId="0" borderId="0" xfId="10" applyNumberFormat="1" applyFont="1" applyFill="1" applyBorder="1" applyAlignment="1">
      <alignment horizontal="right" vertical="center"/>
    </xf>
    <xf numFmtId="41" fontId="11" fillId="0" borderId="5" xfId="10" applyNumberFormat="1" applyFont="1" applyFill="1" applyBorder="1" applyAlignment="1">
      <alignment horizontal="right" vertical="center"/>
    </xf>
    <xf numFmtId="41" fontId="11" fillId="0" borderId="0" xfId="10" applyNumberFormat="1" applyFont="1" applyFill="1" applyAlignment="1">
      <alignment horizontal="right" vertical="center"/>
    </xf>
    <xf numFmtId="41" fontId="11" fillId="0" borderId="2" xfId="3" applyNumberFormat="1" applyFont="1" applyFill="1" applyBorder="1" applyAlignment="1">
      <alignment horizontal="right" vertical="center"/>
    </xf>
    <xf numFmtId="41" fontId="1" fillId="0" borderId="0" xfId="10" applyNumberFormat="1" applyFont="1" applyFill="1" applyAlignment="1">
      <alignment horizontal="right" vertical="center"/>
    </xf>
    <xf numFmtId="41" fontId="1" fillId="0" borderId="0" xfId="4" applyNumberFormat="1" applyFont="1" applyFill="1" applyAlignment="1">
      <alignment vertical="center"/>
    </xf>
    <xf numFmtId="41" fontId="1" fillId="0" borderId="3" xfId="10" applyNumberFormat="1" applyFont="1" applyFill="1" applyBorder="1" applyAlignment="1">
      <alignment horizontal="right" vertical="center"/>
    </xf>
    <xf numFmtId="41" fontId="11" fillId="0" borderId="2" xfId="10" applyNumberFormat="1" applyFont="1" applyFill="1" applyBorder="1" applyAlignment="1">
      <alignment horizontal="right" vertical="center"/>
    </xf>
    <xf numFmtId="164" fontId="1" fillId="0" borderId="2" xfId="3" applyNumberFormat="1" applyFont="1" applyFill="1" applyBorder="1" applyAlignment="1">
      <alignment horizontal="right" vertical="center"/>
    </xf>
    <xf numFmtId="43" fontId="1" fillId="0" borderId="0" xfId="3" applyNumberFormat="1" applyFont="1" applyFill="1" applyBorder="1" applyAlignment="1">
      <alignment horizontal="right" vertical="center"/>
    </xf>
    <xf numFmtId="43" fontId="1" fillId="0" borderId="0" xfId="4" applyNumberFormat="1" applyFont="1" applyFill="1" applyBorder="1" applyAlignment="1">
      <alignment horizontal="right" vertical="center"/>
    </xf>
    <xf numFmtId="41" fontId="1" fillId="0" borderId="0" xfId="4" applyNumberFormat="1" applyFont="1" applyFill="1" applyBorder="1" applyAlignment="1">
      <alignment vertical="center"/>
    </xf>
    <xf numFmtId="167" fontId="1" fillId="0" borderId="0" xfId="4" applyNumberFormat="1" applyFont="1" applyFill="1" applyBorder="1" applyAlignment="1">
      <alignment horizontal="right" vertical="center"/>
    </xf>
    <xf numFmtId="41" fontId="4" fillId="0" borderId="0" xfId="11" applyNumberFormat="1" applyFont="1" applyFill="1" applyBorder="1" applyAlignment="1">
      <alignment horizontal="right" vertical="center"/>
    </xf>
    <xf numFmtId="41" fontId="4" fillId="0" borderId="0" xfId="3" applyNumberFormat="1" applyFont="1" applyFill="1" applyBorder="1" applyAlignment="1">
      <alignment vertical="center"/>
    </xf>
    <xf numFmtId="41" fontId="4" fillId="0" borderId="0" xfId="11" applyNumberFormat="1" applyFont="1" applyFill="1" applyBorder="1" applyAlignment="1">
      <alignment vertical="center"/>
    </xf>
    <xf numFmtId="165" fontId="4" fillId="0" borderId="0" xfId="11" applyNumberFormat="1" applyFont="1" applyFill="1" applyBorder="1" applyAlignment="1">
      <alignment vertical="center"/>
    </xf>
    <xf numFmtId="165" fontId="2" fillId="0" borderId="0" xfId="4" applyNumberFormat="1" applyFont="1" applyFill="1" applyBorder="1" applyAlignment="1">
      <alignment horizontal="left" vertical="center"/>
    </xf>
    <xf numFmtId="165" fontId="3" fillId="0" borderId="0" xfId="4" applyNumberFormat="1" applyFont="1" applyFill="1" applyBorder="1" applyAlignment="1">
      <alignment horizontal="center" vertical="center"/>
    </xf>
    <xf numFmtId="165" fontId="1" fillId="0" borderId="0" xfId="11" applyNumberFormat="1" applyFont="1" applyFill="1" applyBorder="1" applyAlignment="1">
      <alignment vertical="center"/>
    </xf>
    <xf numFmtId="165" fontId="5" fillId="0" borderId="0" xfId="11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Continuous" vertical="center"/>
    </xf>
    <xf numFmtId="41" fontId="1" fillId="0" borderId="0" xfId="11" applyNumberFormat="1" applyFont="1" applyFill="1" applyBorder="1" applyAlignment="1">
      <alignment horizontal="center" vertical="center"/>
    </xf>
    <xf numFmtId="41" fontId="1" fillId="0" borderId="0" xfId="11" applyNumberFormat="1" applyFont="1" applyFill="1" applyBorder="1" applyAlignment="1">
      <alignment vertical="center"/>
    </xf>
    <xf numFmtId="165" fontId="1" fillId="0" borderId="0" xfId="1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/>
    </xf>
    <xf numFmtId="41" fontId="11" fillId="0" borderId="0" xfId="12" applyNumberFormat="1" applyFont="1" applyFill="1" applyBorder="1" applyAlignment="1">
      <alignment horizontal="right" vertical="center"/>
    </xf>
    <xf numFmtId="41" fontId="11" fillId="0" borderId="0" xfId="12" applyNumberFormat="1" applyFont="1" applyFill="1" applyBorder="1" applyAlignment="1">
      <alignment vertical="center"/>
    </xf>
    <xf numFmtId="41" fontId="11" fillId="0" borderId="0" xfId="12" applyNumberFormat="1" applyFont="1" applyFill="1" applyAlignment="1">
      <alignment horizontal="right" vertical="center"/>
    </xf>
    <xf numFmtId="165" fontId="8" fillId="0" borderId="0" xfId="11" applyNumberFormat="1" applyFont="1" applyFill="1" applyBorder="1" applyAlignment="1">
      <alignment vertical="center"/>
    </xf>
    <xf numFmtId="165" fontId="7" fillId="0" borderId="0" xfId="11" applyNumberFormat="1" applyFont="1" applyFill="1" applyBorder="1" applyAlignment="1">
      <alignment vertical="center"/>
    </xf>
    <xf numFmtId="41" fontId="1" fillId="0" borderId="0" xfId="12" applyNumberFormat="1" applyFont="1" applyFill="1" applyAlignment="1">
      <alignment horizontal="center" vertical="center"/>
    </xf>
    <xf numFmtId="41" fontId="1" fillId="0" borderId="0" xfId="12" applyNumberFormat="1" applyFont="1" applyFill="1" applyBorder="1" applyAlignment="1">
      <alignment horizontal="right" vertical="center"/>
    </xf>
    <xf numFmtId="41" fontId="1" fillId="0" borderId="0" xfId="12" applyNumberFormat="1" applyFont="1" applyFill="1" applyAlignment="1">
      <alignment horizontal="right" vertical="center"/>
    </xf>
    <xf numFmtId="41" fontId="1" fillId="0" borderId="0" xfId="12" applyNumberFormat="1" applyFont="1" applyFill="1" applyBorder="1" applyAlignment="1">
      <alignment vertical="center"/>
    </xf>
    <xf numFmtId="41" fontId="1" fillId="0" borderId="0" xfId="12" quotePrefix="1" applyNumberFormat="1" applyFont="1" applyFill="1" applyAlignment="1">
      <alignment horizontal="center" vertical="center"/>
    </xf>
    <xf numFmtId="41" fontId="11" fillId="0" borderId="1" xfId="12" applyNumberFormat="1" applyFont="1" applyFill="1" applyBorder="1" applyAlignment="1">
      <alignment horizontal="right" vertical="center"/>
    </xf>
    <xf numFmtId="41" fontId="1" fillId="0" borderId="0" xfId="12" applyNumberFormat="1" applyFont="1" applyFill="1" applyBorder="1" applyAlignment="1">
      <alignment horizontal="center" vertical="center"/>
    </xf>
    <xf numFmtId="41" fontId="11" fillId="0" borderId="5" xfId="12" applyNumberFormat="1" applyFont="1" applyFill="1" applyBorder="1" applyAlignment="1">
      <alignment horizontal="right" vertical="center"/>
    </xf>
    <xf numFmtId="41" fontId="1" fillId="0" borderId="0" xfId="11" applyNumberFormat="1" applyFont="1" applyFill="1" applyBorder="1" applyAlignment="1">
      <alignment horizontal="right" vertical="center"/>
    </xf>
    <xf numFmtId="41" fontId="1" fillId="0" borderId="0" xfId="3" applyNumberFormat="1" applyFont="1" applyFill="1" applyBorder="1" applyAlignment="1">
      <alignment vertical="center"/>
    </xf>
    <xf numFmtId="41" fontId="1" fillId="0" borderId="0" xfId="13" applyNumberFormat="1" applyFont="1" applyFill="1" applyBorder="1" applyAlignment="1">
      <alignment horizontal="right" vertical="center"/>
    </xf>
    <xf numFmtId="41" fontId="1" fillId="0" borderId="0" xfId="13" applyNumberFormat="1" applyFont="1" applyFill="1" applyBorder="1" applyAlignment="1">
      <alignment vertical="center"/>
    </xf>
    <xf numFmtId="41" fontId="1" fillId="0" borderId="0" xfId="10" applyNumberFormat="1" applyFont="1" applyFill="1" applyBorder="1" applyAlignment="1">
      <alignment vertical="center"/>
    </xf>
    <xf numFmtId="41" fontId="1" fillId="0" borderId="3" xfId="13" applyNumberFormat="1" applyFont="1" applyFill="1" applyBorder="1" applyAlignment="1">
      <alignment horizontal="right" vertical="center"/>
    </xf>
    <xf numFmtId="41" fontId="11" fillId="0" borderId="0" xfId="10" applyNumberFormat="1" applyFont="1" applyFill="1" applyBorder="1" applyAlignment="1">
      <alignment vertical="center"/>
    </xf>
    <xf numFmtId="41" fontId="11" fillId="0" borderId="1" xfId="13" applyNumberFormat="1" applyFont="1" applyFill="1" applyBorder="1" applyAlignment="1">
      <alignment horizontal="right" vertical="center"/>
    </xf>
    <xf numFmtId="41" fontId="11" fillId="0" borderId="0" xfId="13" applyNumberFormat="1" applyFont="1" applyFill="1" applyBorder="1" applyAlignment="1">
      <alignment vertical="center"/>
    </xf>
    <xf numFmtId="41" fontId="11" fillId="0" borderId="0" xfId="13" applyNumberFormat="1" applyFont="1" applyFill="1" applyBorder="1" applyAlignment="1">
      <alignment horizontal="right" vertical="center"/>
    </xf>
    <xf numFmtId="165" fontId="4" fillId="0" borderId="0" xfId="4" applyNumberFormat="1" applyFont="1" applyFill="1" applyAlignment="1">
      <alignment horizontal="center" vertical="center"/>
    </xf>
    <xf numFmtId="165" fontId="4" fillId="0" borderId="0" xfId="4" applyNumberFormat="1" applyFont="1" applyFill="1" applyBorder="1" applyAlignment="1">
      <alignment horizontal="center" vertical="center"/>
    </xf>
    <xf numFmtId="165" fontId="11" fillId="0" borderId="0" xfId="11" applyNumberFormat="1" applyFont="1" applyFill="1" applyBorder="1" applyAlignment="1">
      <alignment vertical="center"/>
    </xf>
    <xf numFmtId="165" fontId="15" fillId="0" borderId="0" xfId="14" applyNumberFormat="1" applyFont="1" applyFill="1" applyAlignment="1">
      <alignment horizontal="center" vertical="center"/>
    </xf>
    <xf numFmtId="0" fontId="5" fillId="0" borderId="0" xfId="14" applyNumberFormat="1" applyFont="1" applyFill="1" applyAlignment="1">
      <alignment horizontal="center" vertical="center"/>
    </xf>
    <xf numFmtId="0" fontId="5" fillId="0" borderId="0" xfId="14" applyFont="1" applyFill="1" applyAlignment="1">
      <alignment horizontal="center" vertical="center"/>
    </xf>
    <xf numFmtId="41" fontId="11" fillId="0" borderId="1" xfId="12" applyNumberFormat="1" applyFont="1" applyFill="1" applyBorder="1" applyAlignment="1">
      <alignment horizontal="center" vertical="center"/>
    </xf>
    <xf numFmtId="41" fontId="11" fillId="0" borderId="0" xfId="12" applyNumberFormat="1" applyFont="1" applyFill="1" applyBorder="1" applyAlignment="1">
      <alignment horizontal="center" vertical="center"/>
    </xf>
    <xf numFmtId="0" fontId="1" fillId="0" borderId="0" xfId="14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41" fontId="4" fillId="0" borderId="0" xfId="3" applyNumberFormat="1" applyFont="1" applyFill="1" applyAlignment="1">
      <alignment horizontal="right" vertical="center"/>
    </xf>
    <xf numFmtId="0" fontId="15" fillId="0" borderId="0" xfId="4" applyFont="1" applyFill="1" applyBorder="1" applyAlignment="1">
      <alignment horizontal="left" wrapText="1"/>
    </xf>
    <xf numFmtId="41" fontId="5" fillId="0" borderId="0" xfId="3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41" fontId="1" fillId="0" borderId="4" xfId="3" applyNumberFormat="1" applyFont="1" applyFill="1" applyBorder="1" applyAlignment="1">
      <alignment horizontal="right" vertical="center"/>
    </xf>
    <xf numFmtId="41" fontId="1" fillId="0" borderId="0" xfId="3" applyNumberFormat="1" applyFont="1" applyFill="1" applyAlignment="1">
      <alignment horizontal="center" vertical="center"/>
    </xf>
    <xf numFmtId="41" fontId="5" fillId="0" borderId="0" xfId="4" applyNumberFormat="1" applyFont="1" applyFill="1" applyAlignment="1">
      <alignment horizontal="center" vertical="center"/>
    </xf>
    <xf numFmtId="41" fontId="1" fillId="0" borderId="0" xfId="4" applyNumberFormat="1" applyFont="1" applyFill="1" applyAlignment="1">
      <alignment horizontal="center" vertical="center"/>
    </xf>
    <xf numFmtId="43" fontId="1" fillId="0" borderId="0" xfId="3" applyFont="1" applyFill="1" applyAlignment="1">
      <alignment vertical="center"/>
    </xf>
    <xf numFmtId="43" fontId="1" fillId="0" borderId="0" xfId="3" applyFont="1" applyFill="1" applyBorder="1" applyAlignment="1">
      <alignment horizontal="right" vertical="center"/>
    </xf>
    <xf numFmtId="41" fontId="1" fillId="0" borderId="4" xfId="10" applyNumberFormat="1" applyFont="1" applyFill="1" applyBorder="1" applyAlignment="1">
      <alignment horizontal="right" vertical="center"/>
    </xf>
    <xf numFmtId="41" fontId="11" fillId="0" borderId="0" xfId="4" applyNumberFormat="1" applyFont="1" applyFill="1" applyAlignment="1">
      <alignment horizontal="right" vertical="center"/>
    </xf>
    <xf numFmtId="165" fontId="15" fillId="0" borderId="0" xfId="4" applyNumberFormat="1" applyFont="1" applyFill="1" applyAlignment="1">
      <alignment horizontal="left" vertical="center"/>
    </xf>
    <xf numFmtId="41" fontId="11" fillId="0" borderId="1" xfId="3" applyNumberFormat="1" applyFont="1" applyFill="1" applyBorder="1" applyAlignment="1">
      <alignment horizontal="right" vertical="center"/>
    </xf>
    <xf numFmtId="0" fontId="11" fillId="0" borderId="0" xfId="4" applyFont="1" applyFill="1" applyAlignment="1">
      <alignment vertical="center"/>
    </xf>
    <xf numFmtId="41" fontId="11" fillId="0" borderId="4" xfId="4" applyNumberFormat="1" applyFont="1" applyFill="1" applyBorder="1" applyAlignment="1">
      <alignment horizontal="right" vertical="center"/>
    </xf>
    <xf numFmtId="41" fontId="0" fillId="0" borderId="0" xfId="3" applyNumberFormat="1" applyFont="1" applyFill="1" applyAlignment="1">
      <alignment horizontal="right" vertical="center"/>
    </xf>
    <xf numFmtId="165" fontId="10" fillId="0" borderId="0" xfId="11" applyNumberFormat="1" applyFont="1" applyFill="1" applyBorder="1" applyAlignment="1">
      <alignment vertical="center"/>
    </xf>
    <xf numFmtId="166" fontId="1" fillId="0" borderId="0" xfId="1" applyFont="1" applyFill="1" applyAlignment="1">
      <alignment vertical="center"/>
    </xf>
    <xf numFmtId="166" fontId="4" fillId="0" borderId="0" xfId="1" applyFont="1" applyFill="1" applyAlignment="1">
      <alignment vertical="center"/>
    </xf>
    <xf numFmtId="166" fontId="1" fillId="0" borderId="0" xfId="1" applyFont="1" applyFill="1" applyBorder="1" applyAlignment="1">
      <alignment vertical="center"/>
    </xf>
    <xf numFmtId="166" fontId="11" fillId="0" borderId="0" xfId="1" applyFont="1" applyFill="1" applyBorder="1" applyAlignment="1" applyProtection="1">
      <alignment vertical="center"/>
      <protection locked="0"/>
    </xf>
    <xf numFmtId="166" fontId="13" fillId="0" borderId="0" xfId="1" applyFont="1" applyFill="1" applyAlignment="1">
      <alignment vertical="center"/>
    </xf>
    <xf numFmtId="43" fontId="11" fillId="0" borderId="0" xfId="12" applyNumberFormat="1" applyFont="1" applyFill="1" applyBorder="1" applyAlignment="1">
      <alignment horizontal="right" vertical="center"/>
    </xf>
    <xf numFmtId="41" fontId="11" fillId="0" borderId="4" xfId="10" applyNumberFormat="1" applyFont="1" applyFill="1" applyBorder="1" applyAlignment="1">
      <alignment horizontal="right" vertical="center"/>
    </xf>
    <xf numFmtId="166" fontId="1" fillId="0" borderId="2" xfId="1" applyFont="1" applyFill="1" applyBorder="1" applyAlignment="1">
      <alignment horizontal="right" vertical="center"/>
    </xf>
    <xf numFmtId="168" fontId="1" fillId="0" borderId="0" xfId="1" applyNumberFormat="1" applyFont="1" applyFill="1" applyAlignment="1">
      <alignment vertical="center"/>
    </xf>
    <xf numFmtId="41" fontId="11" fillId="0" borderId="3" xfId="12" applyNumberFormat="1" applyFont="1" applyFill="1" applyBorder="1" applyAlignment="1">
      <alignment horizontal="right" vertical="center"/>
    </xf>
    <xf numFmtId="0" fontId="1" fillId="0" borderId="0" xfId="4" applyFill="1" applyAlignment="1">
      <alignment horizontal="left"/>
    </xf>
    <xf numFmtId="168" fontId="4" fillId="0" borderId="0" xfId="1" applyNumberFormat="1" applyFont="1" applyFill="1" applyBorder="1" applyAlignment="1">
      <alignment vertical="center"/>
    </xf>
    <xf numFmtId="41" fontId="8" fillId="0" borderId="0" xfId="2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" vertical="center"/>
    </xf>
    <xf numFmtId="41" fontId="1" fillId="0" borderId="3" xfId="11" applyNumberFormat="1" applyFont="1" applyFill="1" applyBorder="1" applyAlignment="1">
      <alignment horizontal="center" vertical="center"/>
    </xf>
    <xf numFmtId="41" fontId="5" fillId="0" borderId="0" xfId="11" applyNumberFormat="1" applyFont="1" applyFill="1" applyBorder="1" applyAlignment="1">
      <alignment horizontal="center" vertical="center"/>
    </xf>
    <xf numFmtId="0" fontId="0" fillId="0" borderId="0" xfId="0" applyFill="1"/>
    <xf numFmtId="165" fontId="9" fillId="0" borderId="0" xfId="2" applyNumberFormat="1" applyFont="1" applyFill="1" applyAlignment="1">
      <alignment horizontal="left" vertical="center"/>
    </xf>
    <xf numFmtId="41" fontId="5" fillId="0" borderId="0" xfId="11" applyNumberFormat="1" applyFont="1" applyFill="1" applyBorder="1" applyAlignment="1">
      <alignment horizontal="center" vertical="center"/>
    </xf>
    <xf numFmtId="165" fontId="18" fillId="0" borderId="0" xfId="11" applyNumberFormat="1" applyFont="1" applyFill="1" applyBorder="1" applyAlignment="1">
      <alignment vertical="center"/>
    </xf>
    <xf numFmtId="169" fontId="1" fillId="0" borderId="2" xfId="3" applyNumberFormat="1" applyFont="1" applyFill="1" applyBorder="1" applyAlignment="1">
      <alignment horizontal="right" vertical="center"/>
    </xf>
    <xf numFmtId="165" fontId="5" fillId="0" borderId="0" xfId="14" applyNumberFormat="1" applyFont="1" applyFill="1" applyAlignment="1">
      <alignment horizontal="center" vertical="center"/>
    </xf>
    <xf numFmtId="166" fontId="1" fillId="0" borderId="2" xfId="1" applyNumberFormat="1" applyFont="1" applyFill="1" applyBorder="1" applyAlignment="1">
      <alignment horizontal="right" vertical="center"/>
    </xf>
    <xf numFmtId="41" fontId="1" fillId="0" borderId="0" xfId="2" applyNumberFormat="1" applyFont="1" applyFill="1" applyBorder="1" applyAlignment="1" applyProtection="1">
      <alignment vertical="center"/>
      <protection locked="0"/>
    </xf>
    <xf numFmtId="165" fontId="15" fillId="0" borderId="0" xfId="11" applyNumberFormat="1" applyFont="1" applyFill="1" applyBorder="1" applyAlignment="1">
      <alignment vertical="center"/>
    </xf>
    <xf numFmtId="41" fontId="6" fillId="0" borderId="0" xfId="2" applyNumberFormat="1" applyFont="1" applyFill="1" applyBorder="1" applyAlignment="1">
      <alignment horizontal="center" vertical="center"/>
    </xf>
    <xf numFmtId="41" fontId="8" fillId="0" borderId="0" xfId="2" applyNumberFormat="1" applyFont="1" applyFill="1" applyBorder="1" applyAlignment="1">
      <alignment horizontal="center" vertical="center"/>
    </xf>
    <xf numFmtId="41" fontId="5" fillId="0" borderId="0" xfId="4" applyNumberFormat="1" applyFont="1" applyFill="1" applyBorder="1" applyAlignment="1">
      <alignment horizontal="center" vertical="center"/>
    </xf>
    <xf numFmtId="41" fontId="11" fillId="0" borderId="0" xfId="4" applyNumberFormat="1" applyFont="1" applyFill="1" applyBorder="1" applyAlignment="1">
      <alignment horizontal="center" vertical="center"/>
    </xf>
    <xf numFmtId="41" fontId="1" fillId="0" borderId="0" xfId="4" applyNumberFormat="1" applyFont="1" applyFill="1" applyBorder="1" applyAlignment="1">
      <alignment horizontal="center" vertical="center"/>
    </xf>
    <xf numFmtId="41" fontId="1" fillId="0" borderId="0" xfId="4" quotePrefix="1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" vertical="center"/>
    </xf>
    <xf numFmtId="41" fontId="1" fillId="0" borderId="3" xfId="11" applyNumberFormat="1" applyFont="1" applyFill="1" applyBorder="1" applyAlignment="1">
      <alignment horizontal="center" vertical="center"/>
    </xf>
    <xf numFmtId="41" fontId="5" fillId="0" borderId="0" xfId="11" applyNumberFormat="1" applyFont="1" applyFill="1" applyBorder="1" applyAlignment="1">
      <alignment horizontal="center" vertical="center"/>
    </xf>
    <xf numFmtId="41" fontId="11" fillId="0" borderId="0" xfId="3" applyNumberFormat="1" applyFont="1" applyFill="1" applyBorder="1" applyAlignment="1">
      <alignment horizontal="center" vertical="center"/>
    </xf>
  </cellXfs>
  <cellStyles count="15">
    <cellStyle name="Comma" xfId="1" builtinId="3"/>
    <cellStyle name="Comma 18" xfId="3" xr:uid="{00000000-0005-0000-0000-000001000000}"/>
    <cellStyle name="Comma 2 2 3" xfId="10" xr:uid="{00000000-0005-0000-0000-000002000000}"/>
    <cellStyle name="Comma 3 2 3" xfId="13" xr:uid="{00000000-0005-0000-0000-000003000000}"/>
    <cellStyle name="Comma 3 5" xfId="12" xr:uid="{00000000-0005-0000-0000-000004000000}"/>
    <cellStyle name="Normal" xfId="0" builtinId="0"/>
    <cellStyle name="Normal 12" xfId="2" xr:uid="{00000000-0005-0000-0000-000006000000}"/>
    <cellStyle name="Normal 2 2 3" xfId="4" xr:uid="{00000000-0005-0000-0000-000007000000}"/>
    <cellStyle name="Normal 2 7" xfId="8" xr:uid="{00000000-0005-0000-0000-000008000000}"/>
    <cellStyle name="Normal 24" xfId="14" xr:uid="{00000000-0005-0000-0000-000009000000}"/>
    <cellStyle name="Normal 39" xfId="5" xr:uid="{00000000-0005-0000-0000-00000A000000}"/>
    <cellStyle name="Normal 40" xfId="6" xr:uid="{00000000-0005-0000-0000-00000B000000}"/>
    <cellStyle name="Normal 41" xfId="7" xr:uid="{00000000-0005-0000-0000-00000C000000}"/>
    <cellStyle name="Normal_Note-Thai_Q1-2002" xfId="11" xr:uid="{00000000-0005-0000-0000-00000D000000}"/>
    <cellStyle name="Percent 3 3" xfId="9" xr:uid="{00000000-0005-0000-0000-00000E000000}"/>
  </cellStyles>
  <dxfs count="0"/>
  <tableStyles count="0" defaultTableStyle="TableStyleMedium2" defaultPivotStyle="PivotStyleLight16"/>
  <colors>
    <mruColors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6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2579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6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6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6</xdr:row>
      <xdr:rowOff>95250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4EA31AF-5E50-4BC2-9409-43F2E7EE807B}"/>
            </a:ext>
          </a:extLst>
        </xdr:cNvPr>
        <xdr:cNvSpPr txBox="1"/>
      </xdr:nvSpPr>
      <xdr:spPr>
        <a:xfrm>
          <a:off x="7115175" y="167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6</xdr:row>
      <xdr:rowOff>95250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7762D06-C11B-4027-BA2D-24759AF9057E}"/>
            </a:ext>
          </a:extLst>
        </xdr:cNvPr>
        <xdr:cNvSpPr txBox="1"/>
      </xdr:nvSpPr>
      <xdr:spPr>
        <a:xfrm>
          <a:off x="8105775" y="167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6</xdr:row>
      <xdr:rowOff>95250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CDB117A-3731-4A42-932C-5111675F9856}"/>
            </a:ext>
          </a:extLst>
        </xdr:cNvPr>
        <xdr:cNvSpPr txBox="1"/>
      </xdr:nvSpPr>
      <xdr:spPr>
        <a:xfrm>
          <a:off x="8105775" y="167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6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02E597C-AEC2-4C81-80E4-F80601AA7A64}"/>
            </a:ext>
          </a:extLst>
        </xdr:cNvPr>
        <xdr:cNvSpPr txBox="1"/>
      </xdr:nvSpPr>
      <xdr:spPr>
        <a:xfrm>
          <a:off x="67056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6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A84AD05-8EF4-482E-BC77-1B4B78894F23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6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E0653AE-2352-4740-AE11-FA5739DA0BD6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95250</xdr:colOff>
      <xdr:row>6</xdr:row>
      <xdr:rowOff>95250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4AB285C-CDF1-4001-ABA5-AEB713E4C2A6}"/>
            </a:ext>
          </a:extLst>
        </xdr:cNvPr>
        <xdr:cNvSpPr txBox="1"/>
      </xdr:nvSpPr>
      <xdr:spPr>
        <a:xfrm>
          <a:off x="7099300" y="166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6</xdr:row>
      <xdr:rowOff>95250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BABC5ED-568B-4150-921E-0F3C501F5192}"/>
            </a:ext>
          </a:extLst>
        </xdr:cNvPr>
        <xdr:cNvSpPr txBox="1"/>
      </xdr:nvSpPr>
      <xdr:spPr>
        <a:xfrm>
          <a:off x="8134350" y="166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6</xdr:row>
      <xdr:rowOff>95250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1ECE019-6AD1-4C9E-8549-8EFFBDECCA72}"/>
            </a:ext>
          </a:extLst>
        </xdr:cNvPr>
        <xdr:cNvSpPr txBox="1"/>
      </xdr:nvSpPr>
      <xdr:spPr>
        <a:xfrm>
          <a:off x="8134350" y="166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95250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0CA851B-E65E-4BF8-8554-32D20365831A}"/>
            </a:ext>
          </a:extLst>
        </xdr:cNvPr>
        <xdr:cNvSpPr txBox="1"/>
      </xdr:nvSpPr>
      <xdr:spPr>
        <a:xfrm>
          <a:off x="7099300" y="166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096DE6D-A565-422E-9A0A-376172CD10D1}"/>
            </a:ext>
          </a:extLst>
        </xdr:cNvPr>
        <xdr:cNvSpPr txBox="1"/>
      </xdr:nvSpPr>
      <xdr:spPr>
        <a:xfrm>
          <a:off x="8134350" y="166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52BC053-3341-41EA-BD5F-1A4C152A5433}"/>
            </a:ext>
          </a:extLst>
        </xdr:cNvPr>
        <xdr:cNvSpPr txBox="1"/>
      </xdr:nvSpPr>
      <xdr:spPr>
        <a:xfrm>
          <a:off x="8134350" y="166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sstes-NEW%20'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 "/>
      <sheetName val="CODE,NAME"/>
      <sheetName val="RATE"/>
      <sheetName val="CESSล่วงหน้า "/>
      <sheetName val="สรุปคชจ.ส่งออก"/>
      <sheetName val=" AC LTX "/>
      <sheetName val="AC SK "/>
      <sheetName val="AC RSS"/>
      <sheetName val="AC ADS "/>
      <sheetName val="สรุปประกัน"/>
      <sheetName val="INS LTX "/>
      <sheetName val="INS SK "/>
      <sheetName val="INT.RSS"/>
      <sheetName val="INS ADS"/>
      <sheetName val="ธ.LTX "/>
      <sheetName val="ธ.SK ,A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CODE A/R</v>
          </cell>
          <cell r="B1" t="str">
            <v>A/R NAME</v>
          </cell>
        </row>
        <row r="2">
          <cell r="A2" t="str">
            <v>E01</v>
          </cell>
          <cell r="B2" t="str">
            <v>SAFIC ALCAN</v>
          </cell>
        </row>
        <row r="3">
          <cell r="A3" t="str">
            <v>E02</v>
          </cell>
          <cell r="B3" t="str">
            <v xml:space="preserve">WEBER &amp; SCHAER </v>
          </cell>
        </row>
        <row r="4">
          <cell r="A4" t="str">
            <v>E05</v>
          </cell>
          <cell r="B4" t="str">
            <v>L.WURFBAIN &amp; CO,BV.</v>
          </cell>
        </row>
        <row r="5">
          <cell r="A5" t="str">
            <v>E08</v>
          </cell>
          <cell r="B5" t="str">
            <v>GUZMAN</v>
          </cell>
        </row>
        <row r="6">
          <cell r="A6" t="str">
            <v>K03</v>
          </cell>
          <cell r="B6" t="str">
            <v>HONG IL</v>
          </cell>
        </row>
        <row r="7">
          <cell r="A7" t="str">
            <v>K04</v>
          </cell>
          <cell r="B7" t="str">
            <v>YU WON</v>
          </cell>
        </row>
        <row r="8">
          <cell r="A8" t="str">
            <v>M09</v>
          </cell>
          <cell r="B8" t="str">
            <v>SAFIC ALCAN (MALAYSIA)</v>
          </cell>
        </row>
        <row r="9">
          <cell r="A9" t="str">
            <v>M10</v>
          </cell>
          <cell r="B9" t="str">
            <v>CARGILL</v>
          </cell>
        </row>
        <row r="10">
          <cell r="A10" t="str">
            <v>M12</v>
          </cell>
          <cell r="B10" t="str">
            <v>CHIP LAM SENG</v>
          </cell>
        </row>
        <row r="11">
          <cell r="A11" t="str">
            <v>M14</v>
          </cell>
          <cell r="B11" t="str">
            <v>NR RUBBER</v>
          </cell>
        </row>
        <row r="12">
          <cell r="A12" t="str">
            <v>NH02</v>
          </cell>
          <cell r="B12" t="str">
            <v xml:space="preserve">STA HQ </v>
          </cell>
        </row>
        <row r="13">
          <cell r="A13" t="str">
            <v>NH12</v>
          </cell>
          <cell r="B13" t="str">
            <v>SSC</v>
          </cell>
        </row>
        <row r="14">
          <cell r="A14" t="str">
            <v>NH20</v>
          </cell>
          <cell r="B14" t="str">
            <v>STA TS</v>
          </cell>
        </row>
        <row r="15">
          <cell r="A15" t="str">
            <v>T01</v>
          </cell>
          <cell r="B15" t="str">
            <v>RUBSTONE</v>
          </cell>
        </row>
        <row r="16">
          <cell r="A16" t="str">
            <v>T03</v>
          </cell>
          <cell r="B16" t="str">
            <v>YEA HUAR</v>
          </cell>
        </row>
        <row r="17">
          <cell r="A17" t="str">
            <v>T04</v>
          </cell>
          <cell r="B17" t="str">
            <v>SINTEX</v>
          </cell>
        </row>
        <row r="18">
          <cell r="A18" t="str">
            <v>T05</v>
          </cell>
          <cell r="B18" t="str">
            <v>KAUO JEI</v>
          </cell>
        </row>
        <row r="19">
          <cell r="A19" t="str">
            <v>T06</v>
          </cell>
          <cell r="B19" t="str">
            <v>SONG DAY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RAT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"/>
      <sheetName val="RATE"/>
      <sheetName val="ยางระหว่างทาง"/>
      <sheetName val="COM,CLAIM"/>
      <sheetName val="CESSล่วงหน้า"/>
      <sheetName val="สรุปคชจ.ส่งออก"/>
      <sheetName val="AC LTX "/>
      <sheetName val="AC SK "/>
      <sheetName val="AC RSS"/>
      <sheetName val=" AC ADS "/>
      <sheetName val="สรุปประกัน"/>
      <sheetName val="INT.LTX "/>
      <sheetName val="INT.SK "/>
      <sheetName val="INT.RSS"/>
      <sheetName val="INT.ADS "/>
      <sheetName val="ธ.LTX "/>
      <sheetName val="ธ.SK,RSS,ADS"/>
      <sheetName val="STR"/>
      <sheetName val="อัตราค่าบรรทุก"/>
      <sheetName val="GL CB"/>
      <sheetName val="GL M"/>
      <sheetName val="HH"/>
      <sheetName val="Machine2,3'04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>
        <row r="1">
          <cell r="A1" t="str">
            <v>DATE</v>
          </cell>
          <cell r="B1" t="str">
            <v>USS</v>
          </cell>
          <cell r="C1" t="str">
            <v>UST</v>
          </cell>
        </row>
        <row r="2">
          <cell r="A2">
            <v>36951</v>
          </cell>
          <cell r="B2">
            <v>42.896099999999997</v>
          </cell>
          <cell r="C2">
            <v>42.9923</v>
          </cell>
        </row>
        <row r="3">
          <cell r="A3">
            <v>36952</v>
          </cell>
          <cell r="B3">
            <v>43.094299999999997</v>
          </cell>
          <cell r="C3">
            <v>43.189900000000002</v>
          </cell>
        </row>
        <row r="4">
          <cell r="A4">
            <v>36953</v>
          </cell>
          <cell r="B4">
            <v>43.094299999999997</v>
          </cell>
          <cell r="C4">
            <v>43.189900000000002</v>
          </cell>
        </row>
        <row r="5">
          <cell r="A5">
            <v>36954</v>
          </cell>
          <cell r="B5">
            <v>43.094299999999997</v>
          </cell>
          <cell r="C5">
            <v>43.189900000000002</v>
          </cell>
        </row>
        <row r="6">
          <cell r="A6">
            <v>36955</v>
          </cell>
          <cell r="B6">
            <v>43.326900000000002</v>
          </cell>
          <cell r="C6">
            <v>43.424799999999998</v>
          </cell>
        </row>
        <row r="7">
          <cell r="A7">
            <v>36956</v>
          </cell>
          <cell r="B7">
            <v>43.204599999999999</v>
          </cell>
          <cell r="C7">
            <v>43.302100000000003</v>
          </cell>
        </row>
        <row r="8">
          <cell r="A8">
            <v>36957</v>
          </cell>
          <cell r="B8">
            <v>43.24</v>
          </cell>
          <cell r="C8">
            <v>43.337800000000001</v>
          </cell>
        </row>
        <row r="9">
          <cell r="A9">
            <v>36958</v>
          </cell>
          <cell r="B9">
            <v>43.434199999999997</v>
          </cell>
          <cell r="C9">
            <v>43.531999999999996</v>
          </cell>
        </row>
        <row r="10">
          <cell r="A10">
            <v>36959</v>
          </cell>
          <cell r="B10">
            <v>43.288699999999999</v>
          </cell>
          <cell r="C10">
            <v>43.386000000000003</v>
          </cell>
        </row>
        <row r="11">
          <cell r="A11">
            <v>36960</v>
          </cell>
          <cell r="B11">
            <v>43.288699999999999</v>
          </cell>
          <cell r="C11">
            <v>43.386000000000003</v>
          </cell>
        </row>
        <row r="12">
          <cell r="A12">
            <v>36961</v>
          </cell>
          <cell r="B12">
            <v>43.288699999999999</v>
          </cell>
          <cell r="C12">
            <v>43.386000000000003</v>
          </cell>
        </row>
        <row r="13">
          <cell r="A13">
            <v>36962</v>
          </cell>
          <cell r="B13">
            <v>43.477800000000002</v>
          </cell>
          <cell r="C13">
            <v>43.576000000000001</v>
          </cell>
        </row>
        <row r="14">
          <cell r="A14">
            <v>36963</v>
          </cell>
          <cell r="B14">
            <v>43.519500000000001</v>
          </cell>
          <cell r="C14">
            <v>43.617600000000003</v>
          </cell>
        </row>
        <row r="15">
          <cell r="A15">
            <v>36964</v>
          </cell>
          <cell r="B15">
            <v>43.371400000000001</v>
          </cell>
          <cell r="C15">
            <v>43.468800000000002</v>
          </cell>
        </row>
        <row r="16">
          <cell r="A16">
            <v>36965</v>
          </cell>
          <cell r="B16">
            <v>43.614199999999997</v>
          </cell>
          <cell r="C16">
            <v>43.709699999999998</v>
          </cell>
        </row>
        <row r="17">
          <cell r="A17">
            <v>36966</v>
          </cell>
          <cell r="B17">
            <v>43.766800000000003</v>
          </cell>
          <cell r="C17">
            <v>43.863599999999998</v>
          </cell>
        </row>
        <row r="18">
          <cell r="A18">
            <v>36967</v>
          </cell>
          <cell r="B18">
            <v>43.766800000000003</v>
          </cell>
          <cell r="C18">
            <v>43.863599999999998</v>
          </cell>
        </row>
        <row r="19">
          <cell r="A19">
            <v>36968</v>
          </cell>
          <cell r="B19">
            <v>43.766800000000003</v>
          </cell>
          <cell r="C19">
            <v>43.863599999999998</v>
          </cell>
        </row>
        <row r="20">
          <cell r="A20">
            <v>36969</v>
          </cell>
          <cell r="B20">
            <v>43.7761</v>
          </cell>
          <cell r="C20">
            <v>43.872100000000003</v>
          </cell>
        </row>
        <row r="21">
          <cell r="A21">
            <v>36970</v>
          </cell>
          <cell r="B21">
            <v>43.741599999999998</v>
          </cell>
          <cell r="C21">
            <v>43.837299999999999</v>
          </cell>
        </row>
        <row r="22">
          <cell r="A22">
            <v>36971</v>
          </cell>
          <cell r="B22">
            <v>43.881799999999998</v>
          </cell>
          <cell r="C22">
            <v>43.979199999999999</v>
          </cell>
        </row>
        <row r="23">
          <cell r="A23">
            <v>36972</v>
          </cell>
          <cell r="B23">
            <v>44.141599999999997</v>
          </cell>
          <cell r="C23">
            <v>44.2378</v>
          </cell>
        </row>
        <row r="24">
          <cell r="A24">
            <v>36973</v>
          </cell>
          <cell r="B24">
            <v>44.035699999999999</v>
          </cell>
          <cell r="C24">
            <v>44.132599999999996</v>
          </cell>
        </row>
        <row r="25">
          <cell r="A25">
            <v>36974</v>
          </cell>
          <cell r="B25">
            <v>44.035699999999999</v>
          </cell>
          <cell r="C25">
            <v>44.132599999999996</v>
          </cell>
        </row>
        <row r="26">
          <cell r="A26">
            <v>36975</v>
          </cell>
          <cell r="B26">
            <v>44.035699999999999</v>
          </cell>
          <cell r="C26">
            <v>44.132599999999996</v>
          </cell>
        </row>
        <row r="27">
          <cell r="A27">
            <v>36976</v>
          </cell>
          <cell r="B27">
            <v>44.153599999999997</v>
          </cell>
          <cell r="C27">
            <v>44.251300000000001</v>
          </cell>
        </row>
        <row r="28">
          <cell r="A28">
            <v>36977</v>
          </cell>
          <cell r="B28">
            <v>44.0518</v>
          </cell>
          <cell r="C28">
            <v>44.145800000000001</v>
          </cell>
        </row>
        <row r="29">
          <cell r="A29">
            <v>36978</v>
          </cell>
          <cell r="B29">
            <v>44.105400000000003</v>
          </cell>
          <cell r="C29">
            <v>44.203000000000003</v>
          </cell>
        </row>
        <row r="30">
          <cell r="A30">
            <v>36979</v>
          </cell>
          <cell r="B30">
            <v>44.451700000000002</v>
          </cell>
          <cell r="C30">
            <v>44.544600000000003</v>
          </cell>
        </row>
        <row r="31">
          <cell r="A31">
            <v>36980</v>
          </cell>
          <cell r="B31">
            <v>44.622599999999998</v>
          </cell>
          <cell r="C31">
            <v>44.717199999999998</v>
          </cell>
        </row>
        <row r="32">
          <cell r="A32">
            <v>36981</v>
          </cell>
          <cell r="B32">
            <v>44.622599999999998</v>
          </cell>
          <cell r="C32">
            <v>44.717199999999998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1'04"/>
      <sheetName val="Machine2,3'04"/>
      <sheetName val="Tool'04"/>
      <sheetName val="Equip'04"/>
      <sheetName val="INTANGIBLE"/>
      <sheetName val="No. List"/>
      <sheetName val="ลูกหนี้ที่เลือก"/>
      <sheetName val="เงินประกันผลงานค้างรับ"/>
      <sheetName val="เงินรับล่วงหน้า"/>
      <sheetName val="กระทบลูกหนี้"/>
      <sheetName val="กระทบเงินประกันผลงาน"/>
      <sheetName val="คุมเอกชัย"/>
      <sheetName val="AR+RT"/>
      <sheetName val="Stock Aging"/>
      <sheetName val="Order_Nov_w45"/>
      <sheetName val="อัตราค่าบรรทุก"/>
      <sheetName val="Sale0402"/>
      <sheetName val="Sale0403"/>
      <sheetName val="Sale 0404"/>
      <sheetName val="Sale0406"/>
      <sheetName val="Sale 0407"/>
      <sheetName val="Sale 0408"/>
      <sheetName val="Sale 0411"/>
      <sheetName val="Sale 0501"/>
      <sheetName val="Sale 0502"/>
      <sheetName val="CA5"/>
      <sheetName val="List of Related"/>
      <sheetName val="No__List"/>
      <sheetName val="Stock_Aging"/>
      <sheetName val="Sale_0404"/>
      <sheetName val="Sale_0407"/>
      <sheetName val="Sale_0408"/>
      <sheetName val="Sale_0411"/>
      <sheetName val="Sale_0501"/>
      <sheetName val="Sale_0502"/>
      <sheetName val="List_of_Related"/>
      <sheetName val="CJEs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M85"/>
  <sheetViews>
    <sheetView view="pageBreakPreview" topLeftCell="A87" zoomScaleNormal="100" zoomScaleSheetLayoutView="100" workbookViewId="0">
      <selection activeCell="B52" sqref="B52"/>
    </sheetView>
  </sheetViews>
  <sheetFormatPr defaultRowHeight="18.75" x14ac:dyDescent="0.25"/>
  <cols>
    <col min="1" max="1" width="49.140625" style="53" customWidth="1"/>
    <col min="2" max="2" width="7.5703125" style="59" customWidth="1"/>
    <col min="3" max="3" width="1.140625" style="53" customWidth="1"/>
    <col min="4" max="4" width="14.42578125" style="56" customWidth="1"/>
    <col min="5" max="5" width="1.140625" style="56" customWidth="1"/>
    <col min="6" max="6" width="14.42578125" style="56" customWidth="1"/>
    <col min="7" max="7" width="1.140625" style="57" customWidth="1"/>
    <col min="8" max="8" width="14" style="57" customWidth="1"/>
    <col min="9" max="9" width="1.140625" style="56" customWidth="1"/>
    <col min="10" max="10" width="14" style="57" customWidth="1"/>
    <col min="11" max="11" width="11.5703125" style="177" customWidth="1"/>
    <col min="12" max="13" width="10.5703125" style="58" bestFit="1" customWidth="1"/>
    <col min="14" max="245" width="9.140625" style="58"/>
    <col min="246" max="246" width="51.7109375" style="58" customWidth="1"/>
    <col min="247" max="247" width="7.5703125" style="58" customWidth="1"/>
    <col min="248" max="248" width="1.140625" style="58" customWidth="1"/>
    <col min="249" max="249" width="14.42578125" style="58" customWidth="1"/>
    <col min="250" max="250" width="1.140625" style="58" customWidth="1"/>
    <col min="251" max="251" width="14.42578125" style="58" customWidth="1"/>
    <col min="252" max="252" width="1.140625" style="58" customWidth="1"/>
    <col min="253" max="253" width="14" style="58" customWidth="1"/>
    <col min="254" max="254" width="1.140625" style="58" customWidth="1"/>
    <col min="255" max="255" width="14" style="58" customWidth="1"/>
    <col min="256" max="256" width="3.7109375" style="58" customWidth="1"/>
    <col min="257" max="257" width="6.42578125" style="58" bestFit="1" customWidth="1"/>
    <col min="258" max="258" width="10.5703125" style="58" bestFit="1" customWidth="1"/>
    <col min="259" max="501" width="9.140625" style="58"/>
    <col min="502" max="502" width="51.7109375" style="58" customWidth="1"/>
    <col min="503" max="503" width="7.5703125" style="58" customWidth="1"/>
    <col min="504" max="504" width="1.140625" style="58" customWidth="1"/>
    <col min="505" max="505" width="14.42578125" style="58" customWidth="1"/>
    <col min="506" max="506" width="1.140625" style="58" customWidth="1"/>
    <col min="507" max="507" width="14.42578125" style="58" customWidth="1"/>
    <col min="508" max="508" width="1.140625" style="58" customWidth="1"/>
    <col min="509" max="509" width="14" style="58" customWidth="1"/>
    <col min="510" max="510" width="1.140625" style="58" customWidth="1"/>
    <col min="511" max="511" width="14" style="58" customWidth="1"/>
    <col min="512" max="512" width="3.7109375" style="58" customWidth="1"/>
    <col min="513" max="513" width="6.42578125" style="58" bestFit="1" customWidth="1"/>
    <col min="514" max="514" width="10.5703125" style="58" bestFit="1" customWidth="1"/>
    <col min="515" max="757" width="9.140625" style="58"/>
    <col min="758" max="758" width="51.7109375" style="58" customWidth="1"/>
    <col min="759" max="759" width="7.5703125" style="58" customWidth="1"/>
    <col min="760" max="760" width="1.140625" style="58" customWidth="1"/>
    <col min="761" max="761" width="14.42578125" style="58" customWidth="1"/>
    <col min="762" max="762" width="1.140625" style="58" customWidth="1"/>
    <col min="763" max="763" width="14.42578125" style="58" customWidth="1"/>
    <col min="764" max="764" width="1.140625" style="58" customWidth="1"/>
    <col min="765" max="765" width="14" style="58" customWidth="1"/>
    <col min="766" max="766" width="1.140625" style="58" customWidth="1"/>
    <col min="767" max="767" width="14" style="58" customWidth="1"/>
    <col min="768" max="768" width="3.7109375" style="58" customWidth="1"/>
    <col min="769" max="769" width="6.42578125" style="58" bestFit="1" customWidth="1"/>
    <col min="770" max="770" width="10.5703125" style="58" bestFit="1" customWidth="1"/>
    <col min="771" max="1013" width="9.140625" style="58"/>
    <col min="1014" max="1014" width="51.7109375" style="58" customWidth="1"/>
    <col min="1015" max="1015" width="7.5703125" style="58" customWidth="1"/>
    <col min="1016" max="1016" width="1.140625" style="58" customWidth="1"/>
    <col min="1017" max="1017" width="14.42578125" style="58" customWidth="1"/>
    <col min="1018" max="1018" width="1.140625" style="58" customWidth="1"/>
    <col min="1019" max="1019" width="14.42578125" style="58" customWidth="1"/>
    <col min="1020" max="1020" width="1.140625" style="58" customWidth="1"/>
    <col min="1021" max="1021" width="14" style="58" customWidth="1"/>
    <col min="1022" max="1022" width="1.140625" style="58" customWidth="1"/>
    <col min="1023" max="1023" width="14" style="58" customWidth="1"/>
    <col min="1024" max="1024" width="3.7109375" style="58" customWidth="1"/>
    <col min="1025" max="1025" width="6.42578125" style="58" bestFit="1" customWidth="1"/>
    <col min="1026" max="1026" width="10.5703125" style="58" bestFit="1" customWidth="1"/>
    <col min="1027" max="1269" width="9.140625" style="58"/>
    <col min="1270" max="1270" width="51.7109375" style="58" customWidth="1"/>
    <col min="1271" max="1271" width="7.5703125" style="58" customWidth="1"/>
    <col min="1272" max="1272" width="1.140625" style="58" customWidth="1"/>
    <col min="1273" max="1273" width="14.42578125" style="58" customWidth="1"/>
    <col min="1274" max="1274" width="1.140625" style="58" customWidth="1"/>
    <col min="1275" max="1275" width="14.42578125" style="58" customWidth="1"/>
    <col min="1276" max="1276" width="1.140625" style="58" customWidth="1"/>
    <col min="1277" max="1277" width="14" style="58" customWidth="1"/>
    <col min="1278" max="1278" width="1.140625" style="58" customWidth="1"/>
    <col min="1279" max="1279" width="14" style="58" customWidth="1"/>
    <col min="1280" max="1280" width="3.7109375" style="58" customWidth="1"/>
    <col min="1281" max="1281" width="6.42578125" style="58" bestFit="1" customWidth="1"/>
    <col min="1282" max="1282" width="10.5703125" style="58" bestFit="1" customWidth="1"/>
    <col min="1283" max="1525" width="9.140625" style="58"/>
    <col min="1526" max="1526" width="51.7109375" style="58" customWidth="1"/>
    <col min="1527" max="1527" width="7.5703125" style="58" customWidth="1"/>
    <col min="1528" max="1528" width="1.140625" style="58" customWidth="1"/>
    <col min="1529" max="1529" width="14.42578125" style="58" customWidth="1"/>
    <col min="1530" max="1530" width="1.140625" style="58" customWidth="1"/>
    <col min="1531" max="1531" width="14.42578125" style="58" customWidth="1"/>
    <col min="1532" max="1532" width="1.140625" style="58" customWidth="1"/>
    <col min="1533" max="1533" width="14" style="58" customWidth="1"/>
    <col min="1534" max="1534" width="1.140625" style="58" customWidth="1"/>
    <col min="1535" max="1535" width="14" style="58" customWidth="1"/>
    <col min="1536" max="1536" width="3.7109375" style="58" customWidth="1"/>
    <col min="1537" max="1537" width="6.42578125" style="58" bestFit="1" customWidth="1"/>
    <col min="1538" max="1538" width="10.5703125" style="58" bestFit="1" customWidth="1"/>
    <col min="1539" max="1781" width="9.140625" style="58"/>
    <col min="1782" max="1782" width="51.7109375" style="58" customWidth="1"/>
    <col min="1783" max="1783" width="7.5703125" style="58" customWidth="1"/>
    <col min="1784" max="1784" width="1.140625" style="58" customWidth="1"/>
    <col min="1785" max="1785" width="14.42578125" style="58" customWidth="1"/>
    <col min="1786" max="1786" width="1.140625" style="58" customWidth="1"/>
    <col min="1787" max="1787" width="14.42578125" style="58" customWidth="1"/>
    <col min="1788" max="1788" width="1.140625" style="58" customWidth="1"/>
    <col min="1789" max="1789" width="14" style="58" customWidth="1"/>
    <col min="1790" max="1790" width="1.140625" style="58" customWidth="1"/>
    <col min="1791" max="1791" width="14" style="58" customWidth="1"/>
    <col min="1792" max="1792" width="3.7109375" style="58" customWidth="1"/>
    <col min="1793" max="1793" width="6.42578125" style="58" bestFit="1" customWidth="1"/>
    <col min="1794" max="1794" width="10.5703125" style="58" bestFit="1" customWidth="1"/>
    <col min="1795" max="2037" width="9.140625" style="58"/>
    <col min="2038" max="2038" width="51.7109375" style="58" customWidth="1"/>
    <col min="2039" max="2039" width="7.5703125" style="58" customWidth="1"/>
    <col min="2040" max="2040" width="1.140625" style="58" customWidth="1"/>
    <col min="2041" max="2041" width="14.42578125" style="58" customWidth="1"/>
    <col min="2042" max="2042" width="1.140625" style="58" customWidth="1"/>
    <col min="2043" max="2043" width="14.42578125" style="58" customWidth="1"/>
    <col min="2044" max="2044" width="1.140625" style="58" customWidth="1"/>
    <col min="2045" max="2045" width="14" style="58" customWidth="1"/>
    <col min="2046" max="2046" width="1.140625" style="58" customWidth="1"/>
    <col min="2047" max="2047" width="14" style="58" customWidth="1"/>
    <col min="2048" max="2048" width="3.7109375" style="58" customWidth="1"/>
    <col min="2049" max="2049" width="6.42578125" style="58" bestFit="1" customWidth="1"/>
    <col min="2050" max="2050" width="10.5703125" style="58" bestFit="1" customWidth="1"/>
    <col min="2051" max="2293" width="9.140625" style="58"/>
    <col min="2294" max="2294" width="51.7109375" style="58" customWidth="1"/>
    <col min="2295" max="2295" width="7.5703125" style="58" customWidth="1"/>
    <col min="2296" max="2296" width="1.140625" style="58" customWidth="1"/>
    <col min="2297" max="2297" width="14.42578125" style="58" customWidth="1"/>
    <col min="2298" max="2298" width="1.140625" style="58" customWidth="1"/>
    <col min="2299" max="2299" width="14.42578125" style="58" customWidth="1"/>
    <col min="2300" max="2300" width="1.140625" style="58" customWidth="1"/>
    <col min="2301" max="2301" width="14" style="58" customWidth="1"/>
    <col min="2302" max="2302" width="1.140625" style="58" customWidth="1"/>
    <col min="2303" max="2303" width="14" style="58" customWidth="1"/>
    <col min="2304" max="2304" width="3.7109375" style="58" customWidth="1"/>
    <col min="2305" max="2305" width="6.42578125" style="58" bestFit="1" customWidth="1"/>
    <col min="2306" max="2306" width="10.5703125" style="58" bestFit="1" customWidth="1"/>
    <col min="2307" max="2549" width="9.140625" style="58"/>
    <col min="2550" max="2550" width="51.7109375" style="58" customWidth="1"/>
    <col min="2551" max="2551" width="7.5703125" style="58" customWidth="1"/>
    <col min="2552" max="2552" width="1.140625" style="58" customWidth="1"/>
    <col min="2553" max="2553" width="14.42578125" style="58" customWidth="1"/>
    <col min="2554" max="2554" width="1.140625" style="58" customWidth="1"/>
    <col min="2555" max="2555" width="14.42578125" style="58" customWidth="1"/>
    <col min="2556" max="2556" width="1.140625" style="58" customWidth="1"/>
    <col min="2557" max="2557" width="14" style="58" customWidth="1"/>
    <col min="2558" max="2558" width="1.140625" style="58" customWidth="1"/>
    <col min="2559" max="2559" width="14" style="58" customWidth="1"/>
    <col min="2560" max="2560" width="3.7109375" style="58" customWidth="1"/>
    <col min="2561" max="2561" width="6.42578125" style="58" bestFit="1" customWidth="1"/>
    <col min="2562" max="2562" width="10.5703125" style="58" bestFit="1" customWidth="1"/>
    <col min="2563" max="2805" width="9.140625" style="58"/>
    <col min="2806" max="2806" width="51.7109375" style="58" customWidth="1"/>
    <col min="2807" max="2807" width="7.5703125" style="58" customWidth="1"/>
    <col min="2808" max="2808" width="1.140625" style="58" customWidth="1"/>
    <col min="2809" max="2809" width="14.42578125" style="58" customWidth="1"/>
    <col min="2810" max="2810" width="1.140625" style="58" customWidth="1"/>
    <col min="2811" max="2811" width="14.42578125" style="58" customWidth="1"/>
    <col min="2812" max="2812" width="1.140625" style="58" customWidth="1"/>
    <col min="2813" max="2813" width="14" style="58" customWidth="1"/>
    <col min="2814" max="2814" width="1.140625" style="58" customWidth="1"/>
    <col min="2815" max="2815" width="14" style="58" customWidth="1"/>
    <col min="2816" max="2816" width="3.7109375" style="58" customWidth="1"/>
    <col min="2817" max="2817" width="6.42578125" style="58" bestFit="1" customWidth="1"/>
    <col min="2818" max="2818" width="10.5703125" style="58" bestFit="1" customWidth="1"/>
    <col min="2819" max="3061" width="9.140625" style="58"/>
    <col min="3062" max="3062" width="51.7109375" style="58" customWidth="1"/>
    <col min="3063" max="3063" width="7.5703125" style="58" customWidth="1"/>
    <col min="3064" max="3064" width="1.140625" style="58" customWidth="1"/>
    <col min="3065" max="3065" width="14.42578125" style="58" customWidth="1"/>
    <col min="3066" max="3066" width="1.140625" style="58" customWidth="1"/>
    <col min="3067" max="3067" width="14.42578125" style="58" customWidth="1"/>
    <col min="3068" max="3068" width="1.140625" style="58" customWidth="1"/>
    <col min="3069" max="3069" width="14" style="58" customWidth="1"/>
    <col min="3070" max="3070" width="1.140625" style="58" customWidth="1"/>
    <col min="3071" max="3071" width="14" style="58" customWidth="1"/>
    <col min="3072" max="3072" width="3.7109375" style="58" customWidth="1"/>
    <col min="3073" max="3073" width="6.42578125" style="58" bestFit="1" customWidth="1"/>
    <col min="3074" max="3074" width="10.5703125" style="58" bestFit="1" customWidth="1"/>
    <col min="3075" max="3317" width="9.140625" style="58"/>
    <col min="3318" max="3318" width="51.7109375" style="58" customWidth="1"/>
    <col min="3319" max="3319" width="7.5703125" style="58" customWidth="1"/>
    <col min="3320" max="3320" width="1.140625" style="58" customWidth="1"/>
    <col min="3321" max="3321" width="14.42578125" style="58" customWidth="1"/>
    <col min="3322" max="3322" width="1.140625" style="58" customWidth="1"/>
    <col min="3323" max="3323" width="14.42578125" style="58" customWidth="1"/>
    <col min="3324" max="3324" width="1.140625" style="58" customWidth="1"/>
    <col min="3325" max="3325" width="14" style="58" customWidth="1"/>
    <col min="3326" max="3326" width="1.140625" style="58" customWidth="1"/>
    <col min="3327" max="3327" width="14" style="58" customWidth="1"/>
    <col min="3328" max="3328" width="3.7109375" style="58" customWidth="1"/>
    <col min="3329" max="3329" width="6.42578125" style="58" bestFit="1" customWidth="1"/>
    <col min="3330" max="3330" width="10.5703125" style="58" bestFit="1" customWidth="1"/>
    <col min="3331" max="3573" width="9.140625" style="58"/>
    <col min="3574" max="3574" width="51.7109375" style="58" customWidth="1"/>
    <col min="3575" max="3575" width="7.5703125" style="58" customWidth="1"/>
    <col min="3576" max="3576" width="1.140625" style="58" customWidth="1"/>
    <col min="3577" max="3577" width="14.42578125" style="58" customWidth="1"/>
    <col min="3578" max="3578" width="1.140625" style="58" customWidth="1"/>
    <col min="3579" max="3579" width="14.42578125" style="58" customWidth="1"/>
    <col min="3580" max="3580" width="1.140625" style="58" customWidth="1"/>
    <col min="3581" max="3581" width="14" style="58" customWidth="1"/>
    <col min="3582" max="3582" width="1.140625" style="58" customWidth="1"/>
    <col min="3583" max="3583" width="14" style="58" customWidth="1"/>
    <col min="3584" max="3584" width="3.7109375" style="58" customWidth="1"/>
    <col min="3585" max="3585" width="6.42578125" style="58" bestFit="1" customWidth="1"/>
    <col min="3586" max="3586" width="10.5703125" style="58" bestFit="1" customWidth="1"/>
    <col min="3587" max="3829" width="9.140625" style="58"/>
    <col min="3830" max="3830" width="51.7109375" style="58" customWidth="1"/>
    <col min="3831" max="3831" width="7.5703125" style="58" customWidth="1"/>
    <col min="3832" max="3832" width="1.140625" style="58" customWidth="1"/>
    <col min="3833" max="3833" width="14.42578125" style="58" customWidth="1"/>
    <col min="3834" max="3834" width="1.140625" style="58" customWidth="1"/>
    <col min="3835" max="3835" width="14.42578125" style="58" customWidth="1"/>
    <col min="3836" max="3836" width="1.140625" style="58" customWidth="1"/>
    <col min="3837" max="3837" width="14" style="58" customWidth="1"/>
    <col min="3838" max="3838" width="1.140625" style="58" customWidth="1"/>
    <col min="3839" max="3839" width="14" style="58" customWidth="1"/>
    <col min="3840" max="3840" width="3.7109375" style="58" customWidth="1"/>
    <col min="3841" max="3841" width="6.42578125" style="58" bestFit="1" customWidth="1"/>
    <col min="3842" max="3842" width="10.5703125" style="58" bestFit="1" customWidth="1"/>
    <col min="3843" max="4085" width="9.140625" style="58"/>
    <col min="4086" max="4086" width="51.7109375" style="58" customWidth="1"/>
    <col min="4087" max="4087" width="7.5703125" style="58" customWidth="1"/>
    <col min="4088" max="4088" width="1.140625" style="58" customWidth="1"/>
    <col min="4089" max="4089" width="14.42578125" style="58" customWidth="1"/>
    <col min="4090" max="4090" width="1.140625" style="58" customWidth="1"/>
    <col min="4091" max="4091" width="14.42578125" style="58" customWidth="1"/>
    <col min="4092" max="4092" width="1.140625" style="58" customWidth="1"/>
    <col min="4093" max="4093" width="14" style="58" customWidth="1"/>
    <col min="4094" max="4094" width="1.140625" style="58" customWidth="1"/>
    <col min="4095" max="4095" width="14" style="58" customWidth="1"/>
    <col min="4096" max="4096" width="3.7109375" style="58" customWidth="1"/>
    <col min="4097" max="4097" width="6.42578125" style="58" bestFit="1" customWidth="1"/>
    <col min="4098" max="4098" width="10.5703125" style="58" bestFit="1" customWidth="1"/>
    <col min="4099" max="4341" width="9.140625" style="58"/>
    <col min="4342" max="4342" width="51.7109375" style="58" customWidth="1"/>
    <col min="4343" max="4343" width="7.5703125" style="58" customWidth="1"/>
    <col min="4344" max="4344" width="1.140625" style="58" customWidth="1"/>
    <col min="4345" max="4345" width="14.42578125" style="58" customWidth="1"/>
    <col min="4346" max="4346" width="1.140625" style="58" customWidth="1"/>
    <col min="4347" max="4347" width="14.42578125" style="58" customWidth="1"/>
    <col min="4348" max="4348" width="1.140625" style="58" customWidth="1"/>
    <col min="4349" max="4349" width="14" style="58" customWidth="1"/>
    <col min="4350" max="4350" width="1.140625" style="58" customWidth="1"/>
    <col min="4351" max="4351" width="14" style="58" customWidth="1"/>
    <col min="4352" max="4352" width="3.7109375" style="58" customWidth="1"/>
    <col min="4353" max="4353" width="6.42578125" style="58" bestFit="1" customWidth="1"/>
    <col min="4354" max="4354" width="10.5703125" style="58" bestFit="1" customWidth="1"/>
    <col min="4355" max="4597" width="9.140625" style="58"/>
    <col min="4598" max="4598" width="51.7109375" style="58" customWidth="1"/>
    <col min="4599" max="4599" width="7.5703125" style="58" customWidth="1"/>
    <col min="4600" max="4600" width="1.140625" style="58" customWidth="1"/>
    <col min="4601" max="4601" width="14.42578125" style="58" customWidth="1"/>
    <col min="4602" max="4602" width="1.140625" style="58" customWidth="1"/>
    <col min="4603" max="4603" width="14.42578125" style="58" customWidth="1"/>
    <col min="4604" max="4604" width="1.140625" style="58" customWidth="1"/>
    <col min="4605" max="4605" width="14" style="58" customWidth="1"/>
    <col min="4606" max="4606" width="1.140625" style="58" customWidth="1"/>
    <col min="4607" max="4607" width="14" style="58" customWidth="1"/>
    <col min="4608" max="4608" width="3.7109375" style="58" customWidth="1"/>
    <col min="4609" max="4609" width="6.42578125" style="58" bestFit="1" customWidth="1"/>
    <col min="4610" max="4610" width="10.5703125" style="58" bestFit="1" customWidth="1"/>
    <col min="4611" max="4853" width="9.140625" style="58"/>
    <col min="4854" max="4854" width="51.7109375" style="58" customWidth="1"/>
    <col min="4855" max="4855" width="7.5703125" style="58" customWidth="1"/>
    <col min="4856" max="4856" width="1.140625" style="58" customWidth="1"/>
    <col min="4857" max="4857" width="14.42578125" style="58" customWidth="1"/>
    <col min="4858" max="4858" width="1.140625" style="58" customWidth="1"/>
    <col min="4859" max="4859" width="14.42578125" style="58" customWidth="1"/>
    <col min="4860" max="4860" width="1.140625" style="58" customWidth="1"/>
    <col min="4861" max="4861" width="14" style="58" customWidth="1"/>
    <col min="4862" max="4862" width="1.140625" style="58" customWidth="1"/>
    <col min="4863" max="4863" width="14" style="58" customWidth="1"/>
    <col min="4864" max="4864" width="3.7109375" style="58" customWidth="1"/>
    <col min="4865" max="4865" width="6.42578125" style="58" bestFit="1" customWidth="1"/>
    <col min="4866" max="4866" width="10.5703125" style="58" bestFit="1" customWidth="1"/>
    <col min="4867" max="5109" width="9.140625" style="58"/>
    <col min="5110" max="5110" width="51.7109375" style="58" customWidth="1"/>
    <col min="5111" max="5111" width="7.5703125" style="58" customWidth="1"/>
    <col min="5112" max="5112" width="1.140625" style="58" customWidth="1"/>
    <col min="5113" max="5113" width="14.42578125" style="58" customWidth="1"/>
    <col min="5114" max="5114" width="1.140625" style="58" customWidth="1"/>
    <col min="5115" max="5115" width="14.42578125" style="58" customWidth="1"/>
    <col min="5116" max="5116" width="1.140625" style="58" customWidth="1"/>
    <col min="5117" max="5117" width="14" style="58" customWidth="1"/>
    <col min="5118" max="5118" width="1.140625" style="58" customWidth="1"/>
    <col min="5119" max="5119" width="14" style="58" customWidth="1"/>
    <col min="5120" max="5120" width="3.7109375" style="58" customWidth="1"/>
    <col min="5121" max="5121" width="6.42578125" style="58" bestFit="1" customWidth="1"/>
    <col min="5122" max="5122" width="10.5703125" style="58" bestFit="1" customWidth="1"/>
    <col min="5123" max="5365" width="9.140625" style="58"/>
    <col min="5366" max="5366" width="51.7109375" style="58" customWidth="1"/>
    <col min="5367" max="5367" width="7.5703125" style="58" customWidth="1"/>
    <col min="5368" max="5368" width="1.140625" style="58" customWidth="1"/>
    <col min="5369" max="5369" width="14.42578125" style="58" customWidth="1"/>
    <col min="5370" max="5370" width="1.140625" style="58" customWidth="1"/>
    <col min="5371" max="5371" width="14.42578125" style="58" customWidth="1"/>
    <col min="5372" max="5372" width="1.140625" style="58" customWidth="1"/>
    <col min="5373" max="5373" width="14" style="58" customWidth="1"/>
    <col min="5374" max="5374" width="1.140625" style="58" customWidth="1"/>
    <col min="5375" max="5375" width="14" style="58" customWidth="1"/>
    <col min="5376" max="5376" width="3.7109375" style="58" customWidth="1"/>
    <col min="5377" max="5377" width="6.42578125" style="58" bestFit="1" customWidth="1"/>
    <col min="5378" max="5378" width="10.5703125" style="58" bestFit="1" customWidth="1"/>
    <col min="5379" max="5621" width="9.140625" style="58"/>
    <col min="5622" max="5622" width="51.7109375" style="58" customWidth="1"/>
    <col min="5623" max="5623" width="7.5703125" style="58" customWidth="1"/>
    <col min="5624" max="5624" width="1.140625" style="58" customWidth="1"/>
    <col min="5625" max="5625" width="14.42578125" style="58" customWidth="1"/>
    <col min="5626" max="5626" width="1.140625" style="58" customWidth="1"/>
    <col min="5627" max="5627" width="14.42578125" style="58" customWidth="1"/>
    <col min="5628" max="5628" width="1.140625" style="58" customWidth="1"/>
    <col min="5629" max="5629" width="14" style="58" customWidth="1"/>
    <col min="5630" max="5630" width="1.140625" style="58" customWidth="1"/>
    <col min="5631" max="5631" width="14" style="58" customWidth="1"/>
    <col min="5632" max="5632" width="3.7109375" style="58" customWidth="1"/>
    <col min="5633" max="5633" width="6.42578125" style="58" bestFit="1" customWidth="1"/>
    <col min="5634" max="5634" width="10.5703125" style="58" bestFit="1" customWidth="1"/>
    <col min="5635" max="5877" width="9.140625" style="58"/>
    <col min="5878" max="5878" width="51.7109375" style="58" customWidth="1"/>
    <col min="5879" max="5879" width="7.5703125" style="58" customWidth="1"/>
    <col min="5880" max="5880" width="1.140625" style="58" customWidth="1"/>
    <col min="5881" max="5881" width="14.42578125" style="58" customWidth="1"/>
    <col min="5882" max="5882" width="1.140625" style="58" customWidth="1"/>
    <col min="5883" max="5883" width="14.42578125" style="58" customWidth="1"/>
    <col min="5884" max="5884" width="1.140625" style="58" customWidth="1"/>
    <col min="5885" max="5885" width="14" style="58" customWidth="1"/>
    <col min="5886" max="5886" width="1.140625" style="58" customWidth="1"/>
    <col min="5887" max="5887" width="14" style="58" customWidth="1"/>
    <col min="5888" max="5888" width="3.7109375" style="58" customWidth="1"/>
    <col min="5889" max="5889" width="6.42578125" style="58" bestFit="1" customWidth="1"/>
    <col min="5890" max="5890" width="10.5703125" style="58" bestFit="1" customWidth="1"/>
    <col min="5891" max="6133" width="9.140625" style="58"/>
    <col min="6134" max="6134" width="51.7109375" style="58" customWidth="1"/>
    <col min="6135" max="6135" width="7.5703125" style="58" customWidth="1"/>
    <col min="6136" max="6136" width="1.140625" style="58" customWidth="1"/>
    <col min="6137" max="6137" width="14.42578125" style="58" customWidth="1"/>
    <col min="6138" max="6138" width="1.140625" style="58" customWidth="1"/>
    <col min="6139" max="6139" width="14.42578125" style="58" customWidth="1"/>
    <col min="6140" max="6140" width="1.140625" style="58" customWidth="1"/>
    <col min="6141" max="6141" width="14" style="58" customWidth="1"/>
    <col min="6142" max="6142" width="1.140625" style="58" customWidth="1"/>
    <col min="6143" max="6143" width="14" style="58" customWidth="1"/>
    <col min="6144" max="6144" width="3.7109375" style="58" customWidth="1"/>
    <col min="6145" max="6145" width="6.42578125" style="58" bestFit="1" customWidth="1"/>
    <col min="6146" max="6146" width="10.5703125" style="58" bestFit="1" customWidth="1"/>
    <col min="6147" max="6389" width="9.140625" style="58"/>
    <col min="6390" max="6390" width="51.7109375" style="58" customWidth="1"/>
    <col min="6391" max="6391" width="7.5703125" style="58" customWidth="1"/>
    <col min="6392" max="6392" width="1.140625" style="58" customWidth="1"/>
    <col min="6393" max="6393" width="14.42578125" style="58" customWidth="1"/>
    <col min="6394" max="6394" width="1.140625" style="58" customWidth="1"/>
    <col min="6395" max="6395" width="14.42578125" style="58" customWidth="1"/>
    <col min="6396" max="6396" width="1.140625" style="58" customWidth="1"/>
    <col min="6397" max="6397" width="14" style="58" customWidth="1"/>
    <col min="6398" max="6398" width="1.140625" style="58" customWidth="1"/>
    <col min="6399" max="6399" width="14" style="58" customWidth="1"/>
    <col min="6400" max="6400" width="3.7109375" style="58" customWidth="1"/>
    <col min="6401" max="6401" width="6.42578125" style="58" bestFit="1" customWidth="1"/>
    <col min="6402" max="6402" width="10.5703125" style="58" bestFit="1" customWidth="1"/>
    <col min="6403" max="6645" width="9.140625" style="58"/>
    <col min="6646" max="6646" width="51.7109375" style="58" customWidth="1"/>
    <col min="6647" max="6647" width="7.5703125" style="58" customWidth="1"/>
    <col min="6648" max="6648" width="1.140625" style="58" customWidth="1"/>
    <col min="6649" max="6649" width="14.42578125" style="58" customWidth="1"/>
    <col min="6650" max="6650" width="1.140625" style="58" customWidth="1"/>
    <col min="6651" max="6651" width="14.42578125" style="58" customWidth="1"/>
    <col min="6652" max="6652" width="1.140625" style="58" customWidth="1"/>
    <col min="6653" max="6653" width="14" style="58" customWidth="1"/>
    <col min="6654" max="6654" width="1.140625" style="58" customWidth="1"/>
    <col min="6655" max="6655" width="14" style="58" customWidth="1"/>
    <col min="6656" max="6656" width="3.7109375" style="58" customWidth="1"/>
    <col min="6657" max="6657" width="6.42578125" style="58" bestFit="1" customWidth="1"/>
    <col min="6658" max="6658" width="10.5703125" style="58" bestFit="1" customWidth="1"/>
    <col min="6659" max="6901" width="9.140625" style="58"/>
    <col min="6902" max="6902" width="51.7109375" style="58" customWidth="1"/>
    <col min="6903" max="6903" width="7.5703125" style="58" customWidth="1"/>
    <col min="6904" max="6904" width="1.140625" style="58" customWidth="1"/>
    <col min="6905" max="6905" width="14.42578125" style="58" customWidth="1"/>
    <col min="6906" max="6906" width="1.140625" style="58" customWidth="1"/>
    <col min="6907" max="6907" width="14.42578125" style="58" customWidth="1"/>
    <col min="6908" max="6908" width="1.140625" style="58" customWidth="1"/>
    <col min="6909" max="6909" width="14" style="58" customWidth="1"/>
    <col min="6910" max="6910" width="1.140625" style="58" customWidth="1"/>
    <col min="6911" max="6911" width="14" style="58" customWidth="1"/>
    <col min="6912" max="6912" width="3.7109375" style="58" customWidth="1"/>
    <col min="6913" max="6913" width="6.42578125" style="58" bestFit="1" customWidth="1"/>
    <col min="6914" max="6914" width="10.5703125" style="58" bestFit="1" customWidth="1"/>
    <col min="6915" max="7157" width="9.140625" style="58"/>
    <col min="7158" max="7158" width="51.7109375" style="58" customWidth="1"/>
    <col min="7159" max="7159" width="7.5703125" style="58" customWidth="1"/>
    <col min="7160" max="7160" width="1.140625" style="58" customWidth="1"/>
    <col min="7161" max="7161" width="14.42578125" style="58" customWidth="1"/>
    <col min="7162" max="7162" width="1.140625" style="58" customWidth="1"/>
    <col min="7163" max="7163" width="14.42578125" style="58" customWidth="1"/>
    <col min="7164" max="7164" width="1.140625" style="58" customWidth="1"/>
    <col min="7165" max="7165" width="14" style="58" customWidth="1"/>
    <col min="7166" max="7166" width="1.140625" style="58" customWidth="1"/>
    <col min="7167" max="7167" width="14" style="58" customWidth="1"/>
    <col min="7168" max="7168" width="3.7109375" style="58" customWidth="1"/>
    <col min="7169" max="7169" width="6.42578125" style="58" bestFit="1" customWidth="1"/>
    <col min="7170" max="7170" width="10.5703125" style="58" bestFit="1" customWidth="1"/>
    <col min="7171" max="7413" width="9.140625" style="58"/>
    <col min="7414" max="7414" width="51.7109375" style="58" customWidth="1"/>
    <col min="7415" max="7415" width="7.5703125" style="58" customWidth="1"/>
    <col min="7416" max="7416" width="1.140625" style="58" customWidth="1"/>
    <col min="7417" max="7417" width="14.42578125" style="58" customWidth="1"/>
    <col min="7418" max="7418" width="1.140625" style="58" customWidth="1"/>
    <col min="7419" max="7419" width="14.42578125" style="58" customWidth="1"/>
    <col min="7420" max="7420" width="1.140625" style="58" customWidth="1"/>
    <col min="7421" max="7421" width="14" style="58" customWidth="1"/>
    <col min="7422" max="7422" width="1.140625" style="58" customWidth="1"/>
    <col min="7423" max="7423" width="14" style="58" customWidth="1"/>
    <col min="7424" max="7424" width="3.7109375" style="58" customWidth="1"/>
    <col min="7425" max="7425" width="6.42578125" style="58" bestFit="1" customWidth="1"/>
    <col min="7426" max="7426" width="10.5703125" style="58" bestFit="1" customWidth="1"/>
    <col min="7427" max="7669" width="9.140625" style="58"/>
    <col min="7670" max="7670" width="51.7109375" style="58" customWidth="1"/>
    <col min="7671" max="7671" width="7.5703125" style="58" customWidth="1"/>
    <col min="7672" max="7672" width="1.140625" style="58" customWidth="1"/>
    <col min="7673" max="7673" width="14.42578125" style="58" customWidth="1"/>
    <col min="7674" max="7674" width="1.140625" style="58" customWidth="1"/>
    <col min="7675" max="7675" width="14.42578125" style="58" customWidth="1"/>
    <col min="7676" max="7676" width="1.140625" style="58" customWidth="1"/>
    <col min="7677" max="7677" width="14" style="58" customWidth="1"/>
    <col min="7678" max="7678" width="1.140625" style="58" customWidth="1"/>
    <col min="7679" max="7679" width="14" style="58" customWidth="1"/>
    <col min="7680" max="7680" width="3.7109375" style="58" customWidth="1"/>
    <col min="7681" max="7681" width="6.42578125" style="58" bestFit="1" customWidth="1"/>
    <col min="7682" max="7682" width="10.5703125" style="58" bestFit="1" customWidth="1"/>
    <col min="7683" max="7925" width="9.140625" style="58"/>
    <col min="7926" max="7926" width="51.7109375" style="58" customWidth="1"/>
    <col min="7927" max="7927" width="7.5703125" style="58" customWidth="1"/>
    <col min="7928" max="7928" width="1.140625" style="58" customWidth="1"/>
    <col min="7929" max="7929" width="14.42578125" style="58" customWidth="1"/>
    <col min="7930" max="7930" width="1.140625" style="58" customWidth="1"/>
    <col min="7931" max="7931" width="14.42578125" style="58" customWidth="1"/>
    <col min="7932" max="7932" width="1.140625" style="58" customWidth="1"/>
    <col min="7933" max="7933" width="14" style="58" customWidth="1"/>
    <col min="7934" max="7934" width="1.140625" style="58" customWidth="1"/>
    <col min="7935" max="7935" width="14" style="58" customWidth="1"/>
    <col min="7936" max="7936" width="3.7109375" style="58" customWidth="1"/>
    <col min="7937" max="7937" width="6.42578125" style="58" bestFit="1" customWidth="1"/>
    <col min="7938" max="7938" width="10.5703125" style="58" bestFit="1" customWidth="1"/>
    <col min="7939" max="8181" width="9.140625" style="58"/>
    <col min="8182" max="8182" width="51.7109375" style="58" customWidth="1"/>
    <col min="8183" max="8183" width="7.5703125" style="58" customWidth="1"/>
    <col min="8184" max="8184" width="1.140625" style="58" customWidth="1"/>
    <col min="8185" max="8185" width="14.42578125" style="58" customWidth="1"/>
    <col min="8186" max="8186" width="1.140625" style="58" customWidth="1"/>
    <col min="8187" max="8187" width="14.42578125" style="58" customWidth="1"/>
    <col min="8188" max="8188" width="1.140625" style="58" customWidth="1"/>
    <col min="8189" max="8189" width="14" style="58" customWidth="1"/>
    <col min="8190" max="8190" width="1.140625" style="58" customWidth="1"/>
    <col min="8191" max="8191" width="14" style="58" customWidth="1"/>
    <col min="8192" max="8192" width="3.7109375" style="58" customWidth="1"/>
    <col min="8193" max="8193" width="6.42578125" style="58" bestFit="1" customWidth="1"/>
    <col min="8194" max="8194" width="10.5703125" style="58" bestFit="1" customWidth="1"/>
    <col min="8195" max="8437" width="9.140625" style="58"/>
    <col min="8438" max="8438" width="51.7109375" style="58" customWidth="1"/>
    <col min="8439" max="8439" width="7.5703125" style="58" customWidth="1"/>
    <col min="8440" max="8440" width="1.140625" style="58" customWidth="1"/>
    <col min="8441" max="8441" width="14.42578125" style="58" customWidth="1"/>
    <col min="8442" max="8442" width="1.140625" style="58" customWidth="1"/>
    <col min="8443" max="8443" width="14.42578125" style="58" customWidth="1"/>
    <col min="8444" max="8444" width="1.140625" style="58" customWidth="1"/>
    <col min="8445" max="8445" width="14" style="58" customWidth="1"/>
    <col min="8446" max="8446" width="1.140625" style="58" customWidth="1"/>
    <col min="8447" max="8447" width="14" style="58" customWidth="1"/>
    <col min="8448" max="8448" width="3.7109375" style="58" customWidth="1"/>
    <col min="8449" max="8449" width="6.42578125" style="58" bestFit="1" customWidth="1"/>
    <col min="8450" max="8450" width="10.5703125" style="58" bestFit="1" customWidth="1"/>
    <col min="8451" max="8693" width="9.140625" style="58"/>
    <col min="8694" max="8694" width="51.7109375" style="58" customWidth="1"/>
    <col min="8695" max="8695" width="7.5703125" style="58" customWidth="1"/>
    <col min="8696" max="8696" width="1.140625" style="58" customWidth="1"/>
    <col min="8697" max="8697" width="14.42578125" style="58" customWidth="1"/>
    <col min="8698" max="8698" width="1.140625" style="58" customWidth="1"/>
    <col min="8699" max="8699" width="14.42578125" style="58" customWidth="1"/>
    <col min="8700" max="8700" width="1.140625" style="58" customWidth="1"/>
    <col min="8701" max="8701" width="14" style="58" customWidth="1"/>
    <col min="8702" max="8702" width="1.140625" style="58" customWidth="1"/>
    <col min="8703" max="8703" width="14" style="58" customWidth="1"/>
    <col min="8704" max="8704" width="3.7109375" style="58" customWidth="1"/>
    <col min="8705" max="8705" width="6.42578125" style="58" bestFit="1" customWidth="1"/>
    <col min="8706" max="8706" width="10.5703125" style="58" bestFit="1" customWidth="1"/>
    <col min="8707" max="8949" width="9.140625" style="58"/>
    <col min="8950" max="8950" width="51.7109375" style="58" customWidth="1"/>
    <col min="8951" max="8951" width="7.5703125" style="58" customWidth="1"/>
    <col min="8952" max="8952" width="1.140625" style="58" customWidth="1"/>
    <col min="8953" max="8953" width="14.42578125" style="58" customWidth="1"/>
    <col min="8954" max="8954" width="1.140625" style="58" customWidth="1"/>
    <col min="8955" max="8955" width="14.42578125" style="58" customWidth="1"/>
    <col min="8956" max="8956" width="1.140625" style="58" customWidth="1"/>
    <col min="8957" max="8957" width="14" style="58" customWidth="1"/>
    <col min="8958" max="8958" width="1.140625" style="58" customWidth="1"/>
    <col min="8959" max="8959" width="14" style="58" customWidth="1"/>
    <col min="8960" max="8960" width="3.7109375" style="58" customWidth="1"/>
    <col min="8961" max="8961" width="6.42578125" style="58" bestFit="1" customWidth="1"/>
    <col min="8962" max="8962" width="10.5703125" style="58" bestFit="1" customWidth="1"/>
    <col min="8963" max="9205" width="9.140625" style="58"/>
    <col min="9206" max="9206" width="51.7109375" style="58" customWidth="1"/>
    <col min="9207" max="9207" width="7.5703125" style="58" customWidth="1"/>
    <col min="9208" max="9208" width="1.140625" style="58" customWidth="1"/>
    <col min="9209" max="9209" width="14.42578125" style="58" customWidth="1"/>
    <col min="9210" max="9210" width="1.140625" style="58" customWidth="1"/>
    <col min="9211" max="9211" width="14.42578125" style="58" customWidth="1"/>
    <col min="9212" max="9212" width="1.140625" style="58" customWidth="1"/>
    <col min="9213" max="9213" width="14" style="58" customWidth="1"/>
    <col min="9214" max="9214" width="1.140625" style="58" customWidth="1"/>
    <col min="9215" max="9215" width="14" style="58" customWidth="1"/>
    <col min="9216" max="9216" width="3.7109375" style="58" customWidth="1"/>
    <col min="9217" max="9217" width="6.42578125" style="58" bestFit="1" customWidth="1"/>
    <col min="9218" max="9218" width="10.5703125" style="58" bestFit="1" customWidth="1"/>
    <col min="9219" max="9461" width="9.140625" style="58"/>
    <col min="9462" max="9462" width="51.7109375" style="58" customWidth="1"/>
    <col min="9463" max="9463" width="7.5703125" style="58" customWidth="1"/>
    <col min="9464" max="9464" width="1.140625" style="58" customWidth="1"/>
    <col min="9465" max="9465" width="14.42578125" style="58" customWidth="1"/>
    <col min="9466" max="9466" width="1.140625" style="58" customWidth="1"/>
    <col min="9467" max="9467" width="14.42578125" style="58" customWidth="1"/>
    <col min="9468" max="9468" width="1.140625" style="58" customWidth="1"/>
    <col min="9469" max="9469" width="14" style="58" customWidth="1"/>
    <col min="9470" max="9470" width="1.140625" style="58" customWidth="1"/>
    <col min="9471" max="9471" width="14" style="58" customWidth="1"/>
    <col min="9472" max="9472" width="3.7109375" style="58" customWidth="1"/>
    <col min="9473" max="9473" width="6.42578125" style="58" bestFit="1" customWidth="1"/>
    <col min="9474" max="9474" width="10.5703125" style="58" bestFit="1" customWidth="1"/>
    <col min="9475" max="9717" width="9.140625" style="58"/>
    <col min="9718" max="9718" width="51.7109375" style="58" customWidth="1"/>
    <col min="9719" max="9719" width="7.5703125" style="58" customWidth="1"/>
    <col min="9720" max="9720" width="1.140625" style="58" customWidth="1"/>
    <col min="9721" max="9721" width="14.42578125" style="58" customWidth="1"/>
    <col min="9722" max="9722" width="1.140625" style="58" customWidth="1"/>
    <col min="9723" max="9723" width="14.42578125" style="58" customWidth="1"/>
    <col min="9724" max="9724" width="1.140625" style="58" customWidth="1"/>
    <col min="9725" max="9725" width="14" style="58" customWidth="1"/>
    <col min="9726" max="9726" width="1.140625" style="58" customWidth="1"/>
    <col min="9727" max="9727" width="14" style="58" customWidth="1"/>
    <col min="9728" max="9728" width="3.7109375" style="58" customWidth="1"/>
    <col min="9729" max="9729" width="6.42578125" style="58" bestFit="1" customWidth="1"/>
    <col min="9730" max="9730" width="10.5703125" style="58" bestFit="1" customWidth="1"/>
    <col min="9731" max="9973" width="9.140625" style="58"/>
    <col min="9974" max="9974" width="51.7109375" style="58" customWidth="1"/>
    <col min="9975" max="9975" width="7.5703125" style="58" customWidth="1"/>
    <col min="9976" max="9976" width="1.140625" style="58" customWidth="1"/>
    <col min="9977" max="9977" width="14.42578125" style="58" customWidth="1"/>
    <col min="9978" max="9978" width="1.140625" style="58" customWidth="1"/>
    <col min="9979" max="9979" width="14.42578125" style="58" customWidth="1"/>
    <col min="9980" max="9980" width="1.140625" style="58" customWidth="1"/>
    <col min="9981" max="9981" width="14" style="58" customWidth="1"/>
    <col min="9982" max="9982" width="1.140625" style="58" customWidth="1"/>
    <col min="9983" max="9983" width="14" style="58" customWidth="1"/>
    <col min="9984" max="9984" width="3.7109375" style="58" customWidth="1"/>
    <col min="9985" max="9985" width="6.42578125" style="58" bestFit="1" customWidth="1"/>
    <col min="9986" max="9986" width="10.5703125" style="58" bestFit="1" customWidth="1"/>
    <col min="9987" max="10229" width="9.140625" style="58"/>
    <col min="10230" max="10230" width="51.7109375" style="58" customWidth="1"/>
    <col min="10231" max="10231" width="7.5703125" style="58" customWidth="1"/>
    <col min="10232" max="10232" width="1.140625" style="58" customWidth="1"/>
    <col min="10233" max="10233" width="14.42578125" style="58" customWidth="1"/>
    <col min="10234" max="10234" width="1.140625" style="58" customWidth="1"/>
    <col min="10235" max="10235" width="14.42578125" style="58" customWidth="1"/>
    <col min="10236" max="10236" width="1.140625" style="58" customWidth="1"/>
    <col min="10237" max="10237" width="14" style="58" customWidth="1"/>
    <col min="10238" max="10238" width="1.140625" style="58" customWidth="1"/>
    <col min="10239" max="10239" width="14" style="58" customWidth="1"/>
    <col min="10240" max="10240" width="3.7109375" style="58" customWidth="1"/>
    <col min="10241" max="10241" width="6.42578125" style="58" bestFit="1" customWidth="1"/>
    <col min="10242" max="10242" width="10.5703125" style="58" bestFit="1" customWidth="1"/>
    <col min="10243" max="10485" width="9.140625" style="58"/>
    <col min="10486" max="10486" width="51.7109375" style="58" customWidth="1"/>
    <col min="10487" max="10487" width="7.5703125" style="58" customWidth="1"/>
    <col min="10488" max="10488" width="1.140625" style="58" customWidth="1"/>
    <col min="10489" max="10489" width="14.42578125" style="58" customWidth="1"/>
    <col min="10490" max="10490" width="1.140625" style="58" customWidth="1"/>
    <col min="10491" max="10491" width="14.42578125" style="58" customWidth="1"/>
    <col min="10492" max="10492" width="1.140625" style="58" customWidth="1"/>
    <col min="10493" max="10493" width="14" style="58" customWidth="1"/>
    <col min="10494" max="10494" width="1.140625" style="58" customWidth="1"/>
    <col min="10495" max="10495" width="14" style="58" customWidth="1"/>
    <col min="10496" max="10496" width="3.7109375" style="58" customWidth="1"/>
    <col min="10497" max="10497" width="6.42578125" style="58" bestFit="1" customWidth="1"/>
    <col min="10498" max="10498" width="10.5703125" style="58" bestFit="1" customWidth="1"/>
    <col min="10499" max="10741" width="9.140625" style="58"/>
    <col min="10742" max="10742" width="51.7109375" style="58" customWidth="1"/>
    <col min="10743" max="10743" width="7.5703125" style="58" customWidth="1"/>
    <col min="10744" max="10744" width="1.140625" style="58" customWidth="1"/>
    <col min="10745" max="10745" width="14.42578125" style="58" customWidth="1"/>
    <col min="10746" max="10746" width="1.140625" style="58" customWidth="1"/>
    <col min="10747" max="10747" width="14.42578125" style="58" customWidth="1"/>
    <col min="10748" max="10748" width="1.140625" style="58" customWidth="1"/>
    <col min="10749" max="10749" width="14" style="58" customWidth="1"/>
    <col min="10750" max="10750" width="1.140625" style="58" customWidth="1"/>
    <col min="10751" max="10751" width="14" style="58" customWidth="1"/>
    <col min="10752" max="10752" width="3.7109375" style="58" customWidth="1"/>
    <col min="10753" max="10753" width="6.42578125" style="58" bestFit="1" customWidth="1"/>
    <col min="10754" max="10754" width="10.5703125" style="58" bestFit="1" customWidth="1"/>
    <col min="10755" max="10997" width="9.140625" style="58"/>
    <col min="10998" max="10998" width="51.7109375" style="58" customWidth="1"/>
    <col min="10999" max="10999" width="7.5703125" style="58" customWidth="1"/>
    <col min="11000" max="11000" width="1.140625" style="58" customWidth="1"/>
    <col min="11001" max="11001" width="14.42578125" style="58" customWidth="1"/>
    <col min="11002" max="11002" width="1.140625" style="58" customWidth="1"/>
    <col min="11003" max="11003" width="14.42578125" style="58" customWidth="1"/>
    <col min="11004" max="11004" width="1.140625" style="58" customWidth="1"/>
    <col min="11005" max="11005" width="14" style="58" customWidth="1"/>
    <col min="11006" max="11006" width="1.140625" style="58" customWidth="1"/>
    <col min="11007" max="11007" width="14" style="58" customWidth="1"/>
    <col min="11008" max="11008" width="3.7109375" style="58" customWidth="1"/>
    <col min="11009" max="11009" width="6.42578125" style="58" bestFit="1" customWidth="1"/>
    <col min="11010" max="11010" width="10.5703125" style="58" bestFit="1" customWidth="1"/>
    <col min="11011" max="11253" width="9.140625" style="58"/>
    <col min="11254" max="11254" width="51.7109375" style="58" customWidth="1"/>
    <col min="11255" max="11255" width="7.5703125" style="58" customWidth="1"/>
    <col min="11256" max="11256" width="1.140625" style="58" customWidth="1"/>
    <col min="11257" max="11257" width="14.42578125" style="58" customWidth="1"/>
    <col min="11258" max="11258" width="1.140625" style="58" customWidth="1"/>
    <col min="11259" max="11259" width="14.42578125" style="58" customWidth="1"/>
    <col min="11260" max="11260" width="1.140625" style="58" customWidth="1"/>
    <col min="11261" max="11261" width="14" style="58" customWidth="1"/>
    <col min="11262" max="11262" width="1.140625" style="58" customWidth="1"/>
    <col min="11263" max="11263" width="14" style="58" customWidth="1"/>
    <col min="11264" max="11264" width="3.7109375" style="58" customWidth="1"/>
    <col min="11265" max="11265" width="6.42578125" style="58" bestFit="1" customWidth="1"/>
    <col min="11266" max="11266" width="10.5703125" style="58" bestFit="1" customWidth="1"/>
    <col min="11267" max="11509" width="9.140625" style="58"/>
    <col min="11510" max="11510" width="51.7109375" style="58" customWidth="1"/>
    <col min="11511" max="11511" width="7.5703125" style="58" customWidth="1"/>
    <col min="11512" max="11512" width="1.140625" style="58" customWidth="1"/>
    <col min="11513" max="11513" width="14.42578125" style="58" customWidth="1"/>
    <col min="11514" max="11514" width="1.140625" style="58" customWidth="1"/>
    <col min="11515" max="11515" width="14.42578125" style="58" customWidth="1"/>
    <col min="11516" max="11516" width="1.140625" style="58" customWidth="1"/>
    <col min="11517" max="11517" width="14" style="58" customWidth="1"/>
    <col min="11518" max="11518" width="1.140625" style="58" customWidth="1"/>
    <col min="11519" max="11519" width="14" style="58" customWidth="1"/>
    <col min="11520" max="11520" width="3.7109375" style="58" customWidth="1"/>
    <col min="11521" max="11521" width="6.42578125" style="58" bestFit="1" customWidth="1"/>
    <col min="11522" max="11522" width="10.5703125" style="58" bestFit="1" customWidth="1"/>
    <col min="11523" max="11765" width="9.140625" style="58"/>
    <col min="11766" max="11766" width="51.7109375" style="58" customWidth="1"/>
    <col min="11767" max="11767" width="7.5703125" style="58" customWidth="1"/>
    <col min="11768" max="11768" width="1.140625" style="58" customWidth="1"/>
    <col min="11769" max="11769" width="14.42578125" style="58" customWidth="1"/>
    <col min="11770" max="11770" width="1.140625" style="58" customWidth="1"/>
    <col min="11771" max="11771" width="14.42578125" style="58" customWidth="1"/>
    <col min="11772" max="11772" width="1.140625" style="58" customWidth="1"/>
    <col min="11773" max="11773" width="14" style="58" customWidth="1"/>
    <col min="11774" max="11774" width="1.140625" style="58" customWidth="1"/>
    <col min="11775" max="11775" width="14" style="58" customWidth="1"/>
    <col min="11776" max="11776" width="3.7109375" style="58" customWidth="1"/>
    <col min="11777" max="11777" width="6.42578125" style="58" bestFit="1" customWidth="1"/>
    <col min="11778" max="11778" width="10.5703125" style="58" bestFit="1" customWidth="1"/>
    <col min="11779" max="12021" width="9.140625" style="58"/>
    <col min="12022" max="12022" width="51.7109375" style="58" customWidth="1"/>
    <col min="12023" max="12023" width="7.5703125" style="58" customWidth="1"/>
    <col min="12024" max="12024" width="1.140625" style="58" customWidth="1"/>
    <col min="12025" max="12025" width="14.42578125" style="58" customWidth="1"/>
    <col min="12026" max="12026" width="1.140625" style="58" customWidth="1"/>
    <col min="12027" max="12027" width="14.42578125" style="58" customWidth="1"/>
    <col min="12028" max="12028" width="1.140625" style="58" customWidth="1"/>
    <col min="12029" max="12029" width="14" style="58" customWidth="1"/>
    <col min="12030" max="12030" width="1.140625" style="58" customWidth="1"/>
    <col min="12031" max="12031" width="14" style="58" customWidth="1"/>
    <col min="12032" max="12032" width="3.7109375" style="58" customWidth="1"/>
    <col min="12033" max="12033" width="6.42578125" style="58" bestFit="1" customWidth="1"/>
    <col min="12034" max="12034" width="10.5703125" style="58" bestFit="1" customWidth="1"/>
    <col min="12035" max="12277" width="9.140625" style="58"/>
    <col min="12278" max="12278" width="51.7109375" style="58" customWidth="1"/>
    <col min="12279" max="12279" width="7.5703125" style="58" customWidth="1"/>
    <col min="12280" max="12280" width="1.140625" style="58" customWidth="1"/>
    <col min="12281" max="12281" width="14.42578125" style="58" customWidth="1"/>
    <col min="12282" max="12282" width="1.140625" style="58" customWidth="1"/>
    <col min="12283" max="12283" width="14.42578125" style="58" customWidth="1"/>
    <col min="12284" max="12284" width="1.140625" style="58" customWidth="1"/>
    <col min="12285" max="12285" width="14" style="58" customWidth="1"/>
    <col min="12286" max="12286" width="1.140625" style="58" customWidth="1"/>
    <col min="12287" max="12287" width="14" style="58" customWidth="1"/>
    <col min="12288" max="12288" width="3.7109375" style="58" customWidth="1"/>
    <col min="12289" max="12289" width="6.42578125" style="58" bestFit="1" customWidth="1"/>
    <col min="12290" max="12290" width="10.5703125" style="58" bestFit="1" customWidth="1"/>
    <col min="12291" max="12533" width="9.140625" style="58"/>
    <col min="12534" max="12534" width="51.7109375" style="58" customWidth="1"/>
    <col min="12535" max="12535" width="7.5703125" style="58" customWidth="1"/>
    <col min="12536" max="12536" width="1.140625" style="58" customWidth="1"/>
    <col min="12537" max="12537" width="14.42578125" style="58" customWidth="1"/>
    <col min="12538" max="12538" width="1.140625" style="58" customWidth="1"/>
    <col min="12539" max="12539" width="14.42578125" style="58" customWidth="1"/>
    <col min="12540" max="12540" width="1.140625" style="58" customWidth="1"/>
    <col min="12541" max="12541" width="14" style="58" customWidth="1"/>
    <col min="12542" max="12542" width="1.140625" style="58" customWidth="1"/>
    <col min="12543" max="12543" width="14" style="58" customWidth="1"/>
    <col min="12544" max="12544" width="3.7109375" style="58" customWidth="1"/>
    <col min="12545" max="12545" width="6.42578125" style="58" bestFit="1" customWidth="1"/>
    <col min="12546" max="12546" width="10.5703125" style="58" bestFit="1" customWidth="1"/>
    <col min="12547" max="12789" width="9.140625" style="58"/>
    <col min="12790" max="12790" width="51.7109375" style="58" customWidth="1"/>
    <col min="12791" max="12791" width="7.5703125" style="58" customWidth="1"/>
    <col min="12792" max="12792" width="1.140625" style="58" customWidth="1"/>
    <col min="12793" max="12793" width="14.42578125" style="58" customWidth="1"/>
    <col min="12794" max="12794" width="1.140625" style="58" customWidth="1"/>
    <col min="12795" max="12795" width="14.42578125" style="58" customWidth="1"/>
    <col min="12796" max="12796" width="1.140625" style="58" customWidth="1"/>
    <col min="12797" max="12797" width="14" style="58" customWidth="1"/>
    <col min="12798" max="12798" width="1.140625" style="58" customWidth="1"/>
    <col min="12799" max="12799" width="14" style="58" customWidth="1"/>
    <col min="12800" max="12800" width="3.7109375" style="58" customWidth="1"/>
    <col min="12801" max="12801" width="6.42578125" style="58" bestFit="1" customWidth="1"/>
    <col min="12802" max="12802" width="10.5703125" style="58" bestFit="1" customWidth="1"/>
    <col min="12803" max="13045" width="9.140625" style="58"/>
    <col min="13046" max="13046" width="51.7109375" style="58" customWidth="1"/>
    <col min="13047" max="13047" width="7.5703125" style="58" customWidth="1"/>
    <col min="13048" max="13048" width="1.140625" style="58" customWidth="1"/>
    <col min="13049" max="13049" width="14.42578125" style="58" customWidth="1"/>
    <col min="13050" max="13050" width="1.140625" style="58" customWidth="1"/>
    <col min="13051" max="13051" width="14.42578125" style="58" customWidth="1"/>
    <col min="13052" max="13052" width="1.140625" style="58" customWidth="1"/>
    <col min="13053" max="13053" width="14" style="58" customWidth="1"/>
    <col min="13054" max="13054" width="1.140625" style="58" customWidth="1"/>
    <col min="13055" max="13055" width="14" style="58" customWidth="1"/>
    <col min="13056" max="13056" width="3.7109375" style="58" customWidth="1"/>
    <col min="13057" max="13057" width="6.42578125" style="58" bestFit="1" customWidth="1"/>
    <col min="13058" max="13058" width="10.5703125" style="58" bestFit="1" customWidth="1"/>
    <col min="13059" max="13301" width="9.140625" style="58"/>
    <col min="13302" max="13302" width="51.7109375" style="58" customWidth="1"/>
    <col min="13303" max="13303" width="7.5703125" style="58" customWidth="1"/>
    <col min="13304" max="13304" width="1.140625" style="58" customWidth="1"/>
    <col min="13305" max="13305" width="14.42578125" style="58" customWidth="1"/>
    <col min="13306" max="13306" width="1.140625" style="58" customWidth="1"/>
    <col min="13307" max="13307" width="14.42578125" style="58" customWidth="1"/>
    <col min="13308" max="13308" width="1.140625" style="58" customWidth="1"/>
    <col min="13309" max="13309" width="14" style="58" customWidth="1"/>
    <col min="13310" max="13310" width="1.140625" style="58" customWidth="1"/>
    <col min="13311" max="13311" width="14" style="58" customWidth="1"/>
    <col min="13312" max="13312" width="3.7109375" style="58" customWidth="1"/>
    <col min="13313" max="13313" width="6.42578125" style="58" bestFit="1" customWidth="1"/>
    <col min="13314" max="13314" width="10.5703125" style="58" bestFit="1" customWidth="1"/>
    <col min="13315" max="13557" width="9.140625" style="58"/>
    <col min="13558" max="13558" width="51.7109375" style="58" customWidth="1"/>
    <col min="13559" max="13559" width="7.5703125" style="58" customWidth="1"/>
    <col min="13560" max="13560" width="1.140625" style="58" customWidth="1"/>
    <col min="13561" max="13561" width="14.42578125" style="58" customWidth="1"/>
    <col min="13562" max="13562" width="1.140625" style="58" customWidth="1"/>
    <col min="13563" max="13563" width="14.42578125" style="58" customWidth="1"/>
    <col min="13564" max="13564" width="1.140625" style="58" customWidth="1"/>
    <col min="13565" max="13565" width="14" style="58" customWidth="1"/>
    <col min="13566" max="13566" width="1.140625" style="58" customWidth="1"/>
    <col min="13567" max="13567" width="14" style="58" customWidth="1"/>
    <col min="13568" max="13568" width="3.7109375" style="58" customWidth="1"/>
    <col min="13569" max="13569" width="6.42578125" style="58" bestFit="1" customWidth="1"/>
    <col min="13570" max="13570" width="10.5703125" style="58" bestFit="1" customWidth="1"/>
    <col min="13571" max="13813" width="9.140625" style="58"/>
    <col min="13814" max="13814" width="51.7109375" style="58" customWidth="1"/>
    <col min="13815" max="13815" width="7.5703125" style="58" customWidth="1"/>
    <col min="13816" max="13816" width="1.140625" style="58" customWidth="1"/>
    <col min="13817" max="13817" width="14.42578125" style="58" customWidth="1"/>
    <col min="13818" max="13818" width="1.140625" style="58" customWidth="1"/>
    <col min="13819" max="13819" width="14.42578125" style="58" customWidth="1"/>
    <col min="13820" max="13820" width="1.140625" style="58" customWidth="1"/>
    <col min="13821" max="13821" width="14" style="58" customWidth="1"/>
    <col min="13822" max="13822" width="1.140625" style="58" customWidth="1"/>
    <col min="13823" max="13823" width="14" style="58" customWidth="1"/>
    <col min="13824" max="13824" width="3.7109375" style="58" customWidth="1"/>
    <col min="13825" max="13825" width="6.42578125" style="58" bestFit="1" customWidth="1"/>
    <col min="13826" max="13826" width="10.5703125" style="58" bestFit="1" customWidth="1"/>
    <col min="13827" max="14069" width="9.140625" style="58"/>
    <col min="14070" max="14070" width="51.7109375" style="58" customWidth="1"/>
    <col min="14071" max="14071" width="7.5703125" style="58" customWidth="1"/>
    <col min="14072" max="14072" width="1.140625" style="58" customWidth="1"/>
    <col min="14073" max="14073" width="14.42578125" style="58" customWidth="1"/>
    <col min="14074" max="14074" width="1.140625" style="58" customWidth="1"/>
    <col min="14075" max="14075" width="14.42578125" style="58" customWidth="1"/>
    <col min="14076" max="14076" width="1.140625" style="58" customWidth="1"/>
    <col min="14077" max="14077" width="14" style="58" customWidth="1"/>
    <col min="14078" max="14078" width="1.140625" style="58" customWidth="1"/>
    <col min="14079" max="14079" width="14" style="58" customWidth="1"/>
    <col min="14080" max="14080" width="3.7109375" style="58" customWidth="1"/>
    <col min="14081" max="14081" width="6.42578125" style="58" bestFit="1" customWidth="1"/>
    <col min="14082" max="14082" width="10.5703125" style="58" bestFit="1" customWidth="1"/>
    <col min="14083" max="14325" width="9.140625" style="58"/>
    <col min="14326" max="14326" width="51.7109375" style="58" customWidth="1"/>
    <col min="14327" max="14327" width="7.5703125" style="58" customWidth="1"/>
    <col min="14328" max="14328" width="1.140625" style="58" customWidth="1"/>
    <col min="14329" max="14329" width="14.42578125" style="58" customWidth="1"/>
    <col min="14330" max="14330" width="1.140625" style="58" customWidth="1"/>
    <col min="14331" max="14331" width="14.42578125" style="58" customWidth="1"/>
    <col min="14332" max="14332" width="1.140625" style="58" customWidth="1"/>
    <col min="14333" max="14333" width="14" style="58" customWidth="1"/>
    <col min="14334" max="14334" width="1.140625" style="58" customWidth="1"/>
    <col min="14335" max="14335" width="14" style="58" customWidth="1"/>
    <col min="14336" max="14336" width="3.7109375" style="58" customWidth="1"/>
    <col min="14337" max="14337" width="6.42578125" style="58" bestFit="1" customWidth="1"/>
    <col min="14338" max="14338" width="10.5703125" style="58" bestFit="1" customWidth="1"/>
    <col min="14339" max="14581" width="9.140625" style="58"/>
    <col min="14582" max="14582" width="51.7109375" style="58" customWidth="1"/>
    <col min="14583" max="14583" width="7.5703125" style="58" customWidth="1"/>
    <col min="14584" max="14584" width="1.140625" style="58" customWidth="1"/>
    <col min="14585" max="14585" width="14.42578125" style="58" customWidth="1"/>
    <col min="14586" max="14586" width="1.140625" style="58" customWidth="1"/>
    <col min="14587" max="14587" width="14.42578125" style="58" customWidth="1"/>
    <col min="14588" max="14588" width="1.140625" style="58" customWidth="1"/>
    <col min="14589" max="14589" width="14" style="58" customWidth="1"/>
    <col min="14590" max="14590" width="1.140625" style="58" customWidth="1"/>
    <col min="14591" max="14591" width="14" style="58" customWidth="1"/>
    <col min="14592" max="14592" width="3.7109375" style="58" customWidth="1"/>
    <col min="14593" max="14593" width="6.42578125" style="58" bestFit="1" customWidth="1"/>
    <col min="14594" max="14594" width="10.5703125" style="58" bestFit="1" customWidth="1"/>
    <col min="14595" max="14837" width="9.140625" style="58"/>
    <col min="14838" max="14838" width="51.7109375" style="58" customWidth="1"/>
    <col min="14839" max="14839" width="7.5703125" style="58" customWidth="1"/>
    <col min="14840" max="14840" width="1.140625" style="58" customWidth="1"/>
    <col min="14841" max="14841" width="14.42578125" style="58" customWidth="1"/>
    <col min="14842" max="14842" width="1.140625" style="58" customWidth="1"/>
    <col min="14843" max="14843" width="14.42578125" style="58" customWidth="1"/>
    <col min="14844" max="14844" width="1.140625" style="58" customWidth="1"/>
    <col min="14845" max="14845" width="14" style="58" customWidth="1"/>
    <col min="14846" max="14846" width="1.140625" style="58" customWidth="1"/>
    <col min="14847" max="14847" width="14" style="58" customWidth="1"/>
    <col min="14848" max="14848" width="3.7109375" style="58" customWidth="1"/>
    <col min="14849" max="14849" width="6.42578125" style="58" bestFit="1" customWidth="1"/>
    <col min="14850" max="14850" width="10.5703125" style="58" bestFit="1" customWidth="1"/>
    <col min="14851" max="15093" width="9.140625" style="58"/>
    <col min="15094" max="15094" width="51.7109375" style="58" customWidth="1"/>
    <col min="15095" max="15095" width="7.5703125" style="58" customWidth="1"/>
    <col min="15096" max="15096" width="1.140625" style="58" customWidth="1"/>
    <col min="15097" max="15097" width="14.42578125" style="58" customWidth="1"/>
    <col min="15098" max="15098" width="1.140625" style="58" customWidth="1"/>
    <col min="15099" max="15099" width="14.42578125" style="58" customWidth="1"/>
    <col min="15100" max="15100" width="1.140625" style="58" customWidth="1"/>
    <col min="15101" max="15101" width="14" style="58" customWidth="1"/>
    <col min="15102" max="15102" width="1.140625" style="58" customWidth="1"/>
    <col min="15103" max="15103" width="14" style="58" customWidth="1"/>
    <col min="15104" max="15104" width="3.7109375" style="58" customWidth="1"/>
    <col min="15105" max="15105" width="6.42578125" style="58" bestFit="1" customWidth="1"/>
    <col min="15106" max="15106" width="10.5703125" style="58" bestFit="1" customWidth="1"/>
    <col min="15107" max="15349" width="9.140625" style="58"/>
    <col min="15350" max="15350" width="51.7109375" style="58" customWidth="1"/>
    <col min="15351" max="15351" width="7.5703125" style="58" customWidth="1"/>
    <col min="15352" max="15352" width="1.140625" style="58" customWidth="1"/>
    <col min="15353" max="15353" width="14.42578125" style="58" customWidth="1"/>
    <col min="15354" max="15354" width="1.140625" style="58" customWidth="1"/>
    <col min="15355" max="15355" width="14.42578125" style="58" customWidth="1"/>
    <col min="15356" max="15356" width="1.140625" style="58" customWidth="1"/>
    <col min="15357" max="15357" width="14" style="58" customWidth="1"/>
    <col min="15358" max="15358" width="1.140625" style="58" customWidth="1"/>
    <col min="15359" max="15359" width="14" style="58" customWidth="1"/>
    <col min="15360" max="15360" width="3.7109375" style="58" customWidth="1"/>
    <col min="15361" max="15361" width="6.42578125" style="58" bestFit="1" customWidth="1"/>
    <col min="15362" max="15362" width="10.5703125" style="58" bestFit="1" customWidth="1"/>
    <col min="15363" max="15605" width="9.140625" style="58"/>
    <col min="15606" max="15606" width="51.7109375" style="58" customWidth="1"/>
    <col min="15607" max="15607" width="7.5703125" style="58" customWidth="1"/>
    <col min="15608" max="15608" width="1.140625" style="58" customWidth="1"/>
    <col min="15609" max="15609" width="14.42578125" style="58" customWidth="1"/>
    <col min="15610" max="15610" width="1.140625" style="58" customWidth="1"/>
    <col min="15611" max="15611" width="14.42578125" style="58" customWidth="1"/>
    <col min="15612" max="15612" width="1.140625" style="58" customWidth="1"/>
    <col min="15613" max="15613" width="14" style="58" customWidth="1"/>
    <col min="15614" max="15614" width="1.140625" style="58" customWidth="1"/>
    <col min="15615" max="15615" width="14" style="58" customWidth="1"/>
    <col min="15616" max="15616" width="3.7109375" style="58" customWidth="1"/>
    <col min="15617" max="15617" width="6.42578125" style="58" bestFit="1" customWidth="1"/>
    <col min="15618" max="15618" width="10.5703125" style="58" bestFit="1" customWidth="1"/>
    <col min="15619" max="15861" width="9.140625" style="58"/>
    <col min="15862" max="15862" width="51.7109375" style="58" customWidth="1"/>
    <col min="15863" max="15863" width="7.5703125" style="58" customWidth="1"/>
    <col min="15864" max="15864" width="1.140625" style="58" customWidth="1"/>
    <col min="15865" max="15865" width="14.42578125" style="58" customWidth="1"/>
    <col min="15866" max="15866" width="1.140625" style="58" customWidth="1"/>
    <col min="15867" max="15867" width="14.42578125" style="58" customWidth="1"/>
    <col min="15868" max="15868" width="1.140625" style="58" customWidth="1"/>
    <col min="15869" max="15869" width="14" style="58" customWidth="1"/>
    <col min="15870" max="15870" width="1.140625" style="58" customWidth="1"/>
    <col min="15871" max="15871" width="14" style="58" customWidth="1"/>
    <col min="15872" max="15872" width="3.7109375" style="58" customWidth="1"/>
    <col min="15873" max="15873" width="6.42578125" style="58" bestFit="1" customWidth="1"/>
    <col min="15874" max="15874" width="10.5703125" style="58" bestFit="1" customWidth="1"/>
    <col min="15875" max="16117" width="9.140625" style="58"/>
    <col min="16118" max="16118" width="51.7109375" style="58" customWidth="1"/>
    <col min="16119" max="16119" width="7.5703125" style="58" customWidth="1"/>
    <col min="16120" max="16120" width="1.140625" style="58" customWidth="1"/>
    <col min="16121" max="16121" width="14.42578125" style="58" customWidth="1"/>
    <col min="16122" max="16122" width="1.140625" style="58" customWidth="1"/>
    <col min="16123" max="16123" width="14.42578125" style="58" customWidth="1"/>
    <col min="16124" max="16124" width="1.140625" style="58" customWidth="1"/>
    <col min="16125" max="16125" width="14" style="58" customWidth="1"/>
    <col min="16126" max="16126" width="1.140625" style="58" customWidth="1"/>
    <col min="16127" max="16127" width="14" style="58" customWidth="1"/>
    <col min="16128" max="16128" width="3.7109375" style="58" customWidth="1"/>
    <col min="16129" max="16129" width="6.42578125" style="58" bestFit="1" customWidth="1"/>
    <col min="16130" max="16130" width="10.5703125" style="58" bestFit="1" customWidth="1"/>
    <col min="16131" max="16384" width="9.140625" style="58"/>
  </cols>
  <sheetData>
    <row r="1" spans="1:11" s="6" customFormat="1" ht="23.25" x14ac:dyDescent="0.25">
      <c r="A1" s="1" t="s">
        <v>199</v>
      </c>
      <c r="B1" s="2"/>
      <c r="C1" s="3"/>
      <c r="D1" s="4"/>
      <c r="E1" s="4"/>
      <c r="F1" s="4"/>
      <c r="G1" s="5"/>
      <c r="H1" s="5"/>
      <c r="I1" s="4"/>
      <c r="J1" s="5"/>
      <c r="K1" s="174"/>
    </row>
    <row r="2" spans="1:11" s="6" customFormat="1" ht="23.25" x14ac:dyDescent="0.25">
      <c r="A2" s="190" t="s">
        <v>213</v>
      </c>
      <c r="B2" s="2"/>
      <c r="C2" s="3"/>
      <c r="D2" s="4"/>
      <c r="E2" s="4"/>
      <c r="F2" s="4"/>
      <c r="G2" s="5"/>
      <c r="H2" s="5"/>
      <c r="I2" s="4"/>
      <c r="J2" s="5"/>
      <c r="K2" s="174"/>
    </row>
    <row r="3" spans="1:11" s="6" customFormat="1" ht="23.25" x14ac:dyDescent="0.25">
      <c r="A3" s="1" t="s">
        <v>0</v>
      </c>
      <c r="B3" s="2"/>
      <c r="C3" s="3"/>
      <c r="D3" s="4"/>
      <c r="E3" s="4"/>
      <c r="F3" s="4"/>
      <c r="G3" s="5"/>
      <c r="H3" s="5"/>
      <c r="I3" s="4"/>
      <c r="J3" s="5"/>
      <c r="K3" s="174"/>
    </row>
    <row r="4" spans="1:11" s="10" customFormat="1" ht="21.75" x14ac:dyDescent="0.25">
      <c r="A4" s="7"/>
      <c r="B4" s="8"/>
      <c r="C4" s="7"/>
      <c r="D4" s="9"/>
      <c r="E4" s="9"/>
      <c r="F4" s="9"/>
      <c r="G4" s="9"/>
      <c r="H4" s="9"/>
      <c r="I4" s="9"/>
      <c r="J4" s="9"/>
      <c r="K4" s="175"/>
    </row>
    <row r="5" spans="1:11" s="14" customFormat="1" ht="21.75" x14ac:dyDescent="0.25">
      <c r="A5" s="11"/>
      <c r="B5" s="12"/>
      <c r="C5" s="13"/>
      <c r="D5" s="199" t="s">
        <v>1</v>
      </c>
      <c r="E5" s="199"/>
      <c r="F5" s="199"/>
      <c r="G5" s="185"/>
      <c r="H5" s="199" t="s">
        <v>2</v>
      </c>
      <c r="I5" s="199"/>
      <c r="J5" s="199"/>
      <c r="K5" s="173"/>
    </row>
    <row r="6" spans="1:11" s="14" customFormat="1" ht="23.25" x14ac:dyDescent="0.25">
      <c r="A6" s="15" t="s">
        <v>3</v>
      </c>
      <c r="C6" s="13"/>
      <c r="D6" s="16" t="s">
        <v>219</v>
      </c>
      <c r="E6" s="16"/>
      <c r="F6" s="16" t="s">
        <v>4</v>
      </c>
      <c r="G6" s="17"/>
      <c r="H6" s="16" t="s">
        <v>219</v>
      </c>
      <c r="I6" s="16"/>
      <c r="J6" s="16" t="str">
        <f>F6</f>
        <v>31 ธันวาคม</v>
      </c>
      <c r="K6" s="173"/>
    </row>
    <row r="7" spans="1:11" s="14" customFormat="1" ht="21.75" x14ac:dyDescent="0.25">
      <c r="A7" s="11"/>
      <c r="B7" s="18" t="s">
        <v>5</v>
      </c>
      <c r="C7" s="13"/>
      <c r="D7" s="19" t="s">
        <v>153</v>
      </c>
      <c r="E7" s="20"/>
      <c r="F7" s="19" t="s">
        <v>6</v>
      </c>
      <c r="G7" s="21"/>
      <c r="H7" s="19" t="s">
        <v>153</v>
      </c>
      <c r="I7" s="20"/>
      <c r="J7" s="19" t="s">
        <v>6</v>
      </c>
      <c r="K7" s="173"/>
    </row>
    <row r="8" spans="1:11" s="14" customFormat="1" ht="21.75" x14ac:dyDescent="0.25">
      <c r="A8" s="11"/>
      <c r="B8" s="18"/>
      <c r="C8" s="13"/>
      <c r="D8" s="19" t="s">
        <v>7</v>
      </c>
      <c r="E8" s="20"/>
      <c r="F8" s="19"/>
      <c r="G8" s="21"/>
      <c r="H8" s="19" t="s">
        <v>7</v>
      </c>
      <c r="I8" s="20"/>
      <c r="J8" s="19"/>
      <c r="K8" s="173"/>
    </row>
    <row r="9" spans="1:11" s="14" customFormat="1" ht="21.75" x14ac:dyDescent="0.25">
      <c r="A9" s="11"/>
      <c r="B9" s="22"/>
      <c r="C9" s="13"/>
      <c r="D9" s="198" t="s">
        <v>8</v>
      </c>
      <c r="E9" s="198"/>
      <c r="F9" s="198"/>
      <c r="G9" s="198"/>
      <c r="H9" s="198"/>
      <c r="I9" s="198"/>
      <c r="J9" s="198"/>
      <c r="K9" s="173"/>
    </row>
    <row r="10" spans="1:11" s="27" customFormat="1" ht="23.25" x14ac:dyDescent="0.25">
      <c r="A10" s="23" t="s">
        <v>9</v>
      </c>
      <c r="B10" s="24"/>
      <c r="C10" s="25"/>
      <c r="D10" s="26"/>
      <c r="E10" s="26"/>
      <c r="F10" s="26"/>
      <c r="G10" s="26"/>
      <c r="H10" s="26"/>
      <c r="I10" s="26"/>
      <c r="J10" s="26"/>
      <c r="K10" s="45"/>
    </row>
    <row r="11" spans="1:11" s="27" customFormat="1" ht="21.75" x14ac:dyDescent="0.25">
      <c r="A11" s="28" t="s">
        <v>10</v>
      </c>
      <c r="B11" s="29"/>
      <c r="C11" s="28"/>
      <c r="D11" s="30">
        <v>79211</v>
      </c>
      <c r="E11" s="30"/>
      <c r="F11" s="30">
        <v>157595</v>
      </c>
      <c r="G11" s="31"/>
      <c r="H11" s="30">
        <v>14034</v>
      </c>
      <c r="I11" s="30"/>
      <c r="J11" s="30">
        <v>43079</v>
      </c>
      <c r="K11" s="45"/>
    </row>
    <row r="12" spans="1:11" s="27" customFormat="1" ht="21.75" x14ac:dyDescent="0.25">
      <c r="A12" s="28" t="s">
        <v>11</v>
      </c>
      <c r="B12" s="29" t="s">
        <v>12</v>
      </c>
      <c r="C12" s="28"/>
      <c r="D12" s="30">
        <v>1096076</v>
      </c>
      <c r="E12" s="30"/>
      <c r="F12" s="30">
        <v>987071</v>
      </c>
      <c r="G12" s="31"/>
      <c r="H12" s="30">
        <v>822017</v>
      </c>
      <c r="I12" s="30"/>
      <c r="J12" s="30">
        <v>849776</v>
      </c>
      <c r="K12" s="45"/>
    </row>
    <row r="13" spans="1:11" s="27" customFormat="1" ht="21.75" x14ac:dyDescent="0.25">
      <c r="A13" s="28" t="s">
        <v>148</v>
      </c>
      <c r="B13" s="29">
        <v>3</v>
      </c>
      <c r="C13" s="28"/>
      <c r="D13" s="30">
        <v>126258</v>
      </c>
      <c r="E13" s="30"/>
      <c r="F13" s="30">
        <v>127680</v>
      </c>
      <c r="G13" s="31"/>
      <c r="H13" s="30">
        <v>67899</v>
      </c>
      <c r="I13" s="30"/>
      <c r="J13" s="30">
        <v>71951</v>
      </c>
      <c r="K13" s="45"/>
    </row>
    <row r="14" spans="1:11" s="27" customFormat="1" ht="21.75" x14ac:dyDescent="0.25">
      <c r="A14" s="28" t="s">
        <v>13</v>
      </c>
      <c r="B14" s="29">
        <v>3</v>
      </c>
      <c r="C14" s="28"/>
      <c r="D14" s="30">
        <v>0</v>
      </c>
      <c r="E14" s="30"/>
      <c r="F14" s="30">
        <v>0</v>
      </c>
      <c r="G14" s="31"/>
      <c r="H14" s="30">
        <v>992933</v>
      </c>
      <c r="I14" s="30"/>
      <c r="J14" s="30">
        <v>1030933</v>
      </c>
      <c r="K14" s="45"/>
    </row>
    <row r="15" spans="1:11" s="27" customFormat="1" ht="21.75" x14ac:dyDescent="0.25">
      <c r="A15" s="28" t="s">
        <v>14</v>
      </c>
      <c r="B15" s="29">
        <v>5</v>
      </c>
      <c r="C15" s="28"/>
      <c r="D15" s="30">
        <v>1139619</v>
      </c>
      <c r="E15" s="30"/>
      <c r="F15" s="30">
        <v>1250962</v>
      </c>
      <c r="G15" s="31"/>
      <c r="H15" s="30">
        <v>628133</v>
      </c>
      <c r="I15" s="30"/>
      <c r="J15" s="30">
        <v>798402</v>
      </c>
      <c r="K15" s="45"/>
    </row>
    <row r="16" spans="1:11" s="27" customFormat="1" ht="21.75" x14ac:dyDescent="0.25">
      <c r="A16" s="28" t="s">
        <v>15</v>
      </c>
      <c r="B16" s="29"/>
      <c r="C16" s="28"/>
      <c r="D16" s="30">
        <v>55660</v>
      </c>
      <c r="E16" s="30"/>
      <c r="F16" s="30">
        <f>64949-1</f>
        <v>64948</v>
      </c>
      <c r="G16" s="31"/>
      <c r="H16" s="30">
        <v>43862</v>
      </c>
      <c r="I16" s="30"/>
      <c r="J16" s="30">
        <f>54066-1</f>
        <v>54065</v>
      </c>
      <c r="K16" s="45"/>
    </row>
    <row r="17" spans="1:11" s="36" customFormat="1" ht="21.75" x14ac:dyDescent="0.25">
      <c r="A17" s="32" t="s">
        <v>16</v>
      </c>
      <c r="B17" s="33"/>
      <c r="C17" s="32"/>
      <c r="D17" s="34">
        <f>SUM(D11:D16)</f>
        <v>2496824</v>
      </c>
      <c r="E17" s="35"/>
      <c r="F17" s="34">
        <f>SUM(F11:F16)</f>
        <v>2588256</v>
      </c>
      <c r="G17" s="35"/>
      <c r="H17" s="34">
        <f>SUM(H11:H16)</f>
        <v>2568878</v>
      </c>
      <c r="I17" s="35"/>
      <c r="J17" s="34">
        <f>SUM(J11:J16)</f>
        <v>2848206</v>
      </c>
      <c r="K17" s="176"/>
    </row>
    <row r="18" spans="1:11" s="27" customFormat="1" ht="21.75" x14ac:dyDescent="0.25">
      <c r="A18" s="28"/>
      <c r="B18" s="29"/>
      <c r="C18" s="28"/>
      <c r="D18" s="37"/>
      <c r="E18" s="37"/>
      <c r="F18" s="37"/>
      <c r="G18" s="37"/>
      <c r="H18" s="37"/>
      <c r="I18" s="37"/>
      <c r="J18" s="37"/>
      <c r="K18" s="45"/>
    </row>
    <row r="19" spans="1:11" s="27" customFormat="1" ht="21.75" x14ac:dyDescent="0.25">
      <c r="A19" s="38" t="s">
        <v>17</v>
      </c>
      <c r="B19" s="29"/>
      <c r="C19" s="28"/>
      <c r="D19" s="37"/>
      <c r="E19" s="39"/>
      <c r="F19" s="37"/>
      <c r="G19" s="37"/>
      <c r="H19" s="37"/>
      <c r="I19" s="37"/>
      <c r="J19" s="37"/>
      <c r="K19" s="45"/>
    </row>
    <row r="20" spans="1:11" s="27" customFormat="1" ht="21.75" x14ac:dyDescent="0.25">
      <c r="A20" s="28" t="s">
        <v>18</v>
      </c>
      <c r="B20" s="29"/>
      <c r="C20" s="28"/>
      <c r="D20" s="37">
        <v>16686</v>
      </c>
      <c r="E20" s="39"/>
      <c r="F20" s="37">
        <v>16621</v>
      </c>
      <c r="G20" s="37"/>
      <c r="H20" s="37">
        <v>6597</v>
      </c>
      <c r="I20" s="37"/>
      <c r="J20" s="37">
        <v>6532</v>
      </c>
      <c r="K20" s="45"/>
    </row>
    <row r="21" spans="1:11" s="27" customFormat="1" ht="21.75" x14ac:dyDescent="0.25">
      <c r="A21" s="28" t="s">
        <v>19</v>
      </c>
      <c r="B21" s="29">
        <v>6</v>
      </c>
      <c r="C21" s="28"/>
      <c r="D21" s="30">
        <v>30699</v>
      </c>
      <c r="E21" s="30"/>
      <c r="F21" s="30">
        <v>30982</v>
      </c>
      <c r="G21" s="31"/>
      <c r="H21" s="30">
        <v>0</v>
      </c>
      <c r="I21" s="30"/>
      <c r="J21" s="30">
        <v>0</v>
      </c>
      <c r="K21" s="45"/>
    </row>
    <row r="22" spans="1:11" s="27" customFormat="1" ht="21.75" x14ac:dyDescent="0.25">
      <c r="A22" s="28" t="s">
        <v>20</v>
      </c>
      <c r="B22" s="29">
        <v>7</v>
      </c>
      <c r="C22" s="28"/>
      <c r="D22" s="30">
        <v>0</v>
      </c>
      <c r="E22" s="30"/>
      <c r="F22" s="30">
        <v>0</v>
      </c>
      <c r="G22" s="31"/>
      <c r="H22" s="30">
        <v>1873274</v>
      </c>
      <c r="I22" s="30"/>
      <c r="J22" s="30">
        <v>1873274</v>
      </c>
      <c r="K22" s="45"/>
    </row>
    <row r="23" spans="1:11" s="27" customFormat="1" ht="21.75" x14ac:dyDescent="0.25">
      <c r="A23" s="28" t="s">
        <v>21</v>
      </c>
      <c r="B23" s="29"/>
      <c r="C23" s="28"/>
      <c r="D23" s="30">
        <v>81200</v>
      </c>
      <c r="E23" s="30"/>
      <c r="F23" s="30">
        <v>81200</v>
      </c>
      <c r="G23" s="31"/>
      <c r="H23" s="30">
        <v>81200</v>
      </c>
      <c r="I23" s="30"/>
      <c r="J23" s="30">
        <v>81200</v>
      </c>
      <c r="K23" s="45"/>
    </row>
    <row r="24" spans="1:11" s="27" customFormat="1" ht="21.75" x14ac:dyDescent="0.25">
      <c r="A24" s="28" t="s">
        <v>22</v>
      </c>
      <c r="B24" s="29"/>
      <c r="C24" s="28"/>
      <c r="D24" s="30">
        <v>561070</v>
      </c>
      <c r="E24" s="30"/>
      <c r="F24" s="30">
        <v>561070</v>
      </c>
      <c r="G24" s="31"/>
      <c r="H24" s="30">
        <v>120590</v>
      </c>
      <c r="I24" s="30"/>
      <c r="J24" s="30">
        <v>120590</v>
      </c>
      <c r="K24" s="45"/>
    </row>
    <row r="25" spans="1:11" s="27" customFormat="1" ht="21.75" x14ac:dyDescent="0.25">
      <c r="A25" s="28" t="s">
        <v>23</v>
      </c>
      <c r="B25" s="29">
        <v>8</v>
      </c>
      <c r="C25" s="28"/>
      <c r="D25" s="30">
        <v>3422405</v>
      </c>
      <c r="E25" s="30"/>
      <c r="F25" s="30">
        <v>3501214</v>
      </c>
      <c r="G25" s="31"/>
      <c r="H25" s="30">
        <v>1025977</v>
      </c>
      <c r="I25" s="30"/>
      <c r="J25" s="30">
        <v>1078324</v>
      </c>
      <c r="K25" s="45"/>
    </row>
    <row r="26" spans="1:11" s="27" customFormat="1" ht="21.75" x14ac:dyDescent="0.25">
      <c r="A26" s="28" t="s">
        <v>155</v>
      </c>
      <c r="B26" s="29"/>
      <c r="C26" s="28"/>
      <c r="D26" s="30">
        <v>10884</v>
      </c>
      <c r="E26" s="30"/>
      <c r="F26" s="30">
        <v>12303</v>
      </c>
      <c r="G26" s="31"/>
      <c r="H26" s="30">
        <v>0</v>
      </c>
      <c r="I26" s="30"/>
      <c r="J26" s="30">
        <v>0</v>
      </c>
      <c r="K26" s="45"/>
    </row>
    <row r="27" spans="1:11" s="27" customFormat="1" ht="21.75" x14ac:dyDescent="0.25">
      <c r="A27" s="40" t="s">
        <v>150</v>
      </c>
      <c r="B27" s="29"/>
      <c r="C27" s="28"/>
      <c r="D27" s="30">
        <v>2406</v>
      </c>
      <c r="E27" s="30"/>
      <c r="F27" s="30">
        <v>4040</v>
      </c>
      <c r="G27" s="31"/>
      <c r="H27" s="30">
        <v>233</v>
      </c>
      <c r="I27" s="30"/>
      <c r="J27" s="30">
        <v>358</v>
      </c>
      <c r="K27" s="45"/>
    </row>
    <row r="28" spans="1:11" s="27" customFormat="1" ht="21.75" x14ac:dyDescent="0.25">
      <c r="A28" s="40" t="s">
        <v>24</v>
      </c>
      <c r="B28" s="29"/>
      <c r="C28" s="28"/>
      <c r="D28" s="30">
        <v>193158</v>
      </c>
      <c r="E28" s="30"/>
      <c r="F28" s="30">
        <v>193158</v>
      </c>
      <c r="G28" s="31"/>
      <c r="H28" s="30">
        <v>6270</v>
      </c>
      <c r="I28" s="30"/>
      <c r="J28" s="30">
        <v>6270</v>
      </c>
      <c r="K28" s="45"/>
    </row>
    <row r="29" spans="1:11" s="27" customFormat="1" ht="21.75" x14ac:dyDescent="0.25">
      <c r="A29" s="40" t="s">
        <v>25</v>
      </c>
      <c r="B29" s="29"/>
      <c r="C29" s="28"/>
      <c r="D29" s="30">
        <v>890898</v>
      </c>
      <c r="E29" s="30"/>
      <c r="F29" s="30">
        <v>885902</v>
      </c>
      <c r="G29" s="31"/>
      <c r="H29" s="30">
        <v>0</v>
      </c>
      <c r="I29" s="30"/>
      <c r="J29" s="30">
        <v>0</v>
      </c>
      <c r="K29" s="45"/>
    </row>
    <row r="30" spans="1:11" s="27" customFormat="1" ht="21.75" x14ac:dyDescent="0.25">
      <c r="A30" s="41" t="s">
        <v>26</v>
      </c>
      <c r="B30" s="41"/>
      <c r="C30" s="28"/>
      <c r="D30" s="30">
        <v>185654</v>
      </c>
      <c r="E30" s="30"/>
      <c r="F30" s="30">
        <v>163765</v>
      </c>
      <c r="G30" s="31"/>
      <c r="H30" s="30">
        <v>177719</v>
      </c>
      <c r="I30" s="30"/>
      <c r="J30" s="30">
        <v>157296</v>
      </c>
      <c r="K30" s="45"/>
    </row>
    <row r="31" spans="1:11" s="27" customFormat="1" ht="21.75" x14ac:dyDescent="0.25">
      <c r="A31" s="42" t="s">
        <v>27</v>
      </c>
      <c r="B31" s="29"/>
      <c r="C31" s="28"/>
      <c r="D31" s="30">
        <v>34830</v>
      </c>
      <c r="E31" s="30"/>
      <c r="F31" s="30">
        <v>34830</v>
      </c>
      <c r="G31" s="31"/>
      <c r="H31" s="30">
        <v>0</v>
      </c>
      <c r="I31" s="30"/>
      <c r="J31" s="30">
        <v>0</v>
      </c>
      <c r="K31" s="45"/>
    </row>
    <row r="32" spans="1:11" s="27" customFormat="1" ht="21.75" x14ac:dyDescent="0.25">
      <c r="A32" s="41" t="s">
        <v>28</v>
      </c>
      <c r="B32" s="29"/>
      <c r="C32" s="28"/>
      <c r="D32" s="30">
        <v>20644</v>
      </c>
      <c r="E32" s="30"/>
      <c r="F32" s="30">
        <v>14732</v>
      </c>
      <c r="G32" s="31"/>
      <c r="H32" s="30">
        <v>0</v>
      </c>
      <c r="I32" s="30"/>
      <c r="J32" s="30">
        <v>0</v>
      </c>
      <c r="K32" s="45"/>
    </row>
    <row r="33" spans="1:13" s="27" customFormat="1" ht="21.75" x14ac:dyDescent="0.25">
      <c r="A33" s="28" t="s">
        <v>29</v>
      </c>
      <c r="B33" s="29"/>
      <c r="C33" s="28"/>
      <c r="D33" s="30">
        <v>11341</v>
      </c>
      <c r="E33" s="30"/>
      <c r="F33" s="30">
        <f>9773+1</f>
        <v>9774</v>
      </c>
      <c r="G33" s="31"/>
      <c r="H33" s="30">
        <v>2407</v>
      </c>
      <c r="I33" s="30"/>
      <c r="J33" s="30">
        <v>2454</v>
      </c>
      <c r="K33" s="45"/>
    </row>
    <row r="34" spans="1:13" s="36" customFormat="1" ht="21.75" x14ac:dyDescent="0.25">
      <c r="A34" s="32" t="s">
        <v>30</v>
      </c>
      <c r="B34" s="33"/>
      <c r="C34" s="32"/>
      <c r="D34" s="34">
        <f>SUM(D20:D33)</f>
        <v>5461875</v>
      </c>
      <c r="E34" s="35"/>
      <c r="F34" s="34">
        <f>SUM(F20:F33)</f>
        <v>5509591</v>
      </c>
      <c r="G34" s="35"/>
      <c r="H34" s="34">
        <f>SUM(H20:H33)</f>
        <v>3294267</v>
      </c>
      <c r="I34" s="35"/>
      <c r="J34" s="34">
        <f>SUM(J20:J33)</f>
        <v>3326298</v>
      </c>
      <c r="K34" s="176"/>
      <c r="L34" s="27"/>
      <c r="M34" s="27"/>
    </row>
    <row r="35" spans="1:13" s="27" customFormat="1" ht="22.5" thickBot="1" x14ac:dyDescent="0.3">
      <c r="A35" s="32" t="s">
        <v>31</v>
      </c>
      <c r="B35" s="29"/>
      <c r="C35" s="28"/>
      <c r="D35" s="43">
        <f>SUM(D17,D34)</f>
        <v>7958699</v>
      </c>
      <c r="E35" s="35"/>
      <c r="F35" s="43">
        <f>SUM(F17,F34)</f>
        <v>8097847</v>
      </c>
      <c r="G35" s="35"/>
      <c r="H35" s="43">
        <f>SUM(H17,H34)</f>
        <v>5863145</v>
      </c>
      <c r="I35" s="35"/>
      <c r="J35" s="43">
        <f>SUM(J17,J34)</f>
        <v>6174504</v>
      </c>
      <c r="K35" s="45"/>
    </row>
    <row r="36" spans="1:13" s="27" customFormat="1" ht="22.5" thickTop="1" x14ac:dyDescent="0.25">
      <c r="A36" s="44"/>
      <c r="B36" s="24"/>
      <c r="C36" s="25"/>
      <c r="D36" s="26"/>
      <c r="E36" s="26"/>
      <c r="F36" s="26"/>
      <c r="G36" s="26"/>
      <c r="H36" s="26"/>
      <c r="I36" s="26"/>
      <c r="J36" s="26"/>
      <c r="K36" s="45"/>
      <c r="L36" s="36"/>
    </row>
    <row r="37" spans="1:13" s="6" customFormat="1" ht="23.25" x14ac:dyDescent="0.25">
      <c r="A37" s="1" t="s">
        <v>199</v>
      </c>
      <c r="B37" s="2"/>
      <c r="C37" s="3"/>
      <c r="D37" s="4"/>
      <c r="E37" s="4"/>
      <c r="F37" s="4"/>
      <c r="G37" s="5"/>
      <c r="H37" s="5"/>
      <c r="I37" s="4"/>
      <c r="J37" s="5"/>
      <c r="K37" s="174"/>
      <c r="L37" s="27"/>
      <c r="M37" s="36"/>
    </row>
    <row r="38" spans="1:13" s="6" customFormat="1" ht="23.25" x14ac:dyDescent="0.25">
      <c r="A38" s="190" t="s">
        <v>213</v>
      </c>
      <c r="B38" s="2"/>
      <c r="C38" s="3"/>
      <c r="D38" s="4"/>
      <c r="E38" s="4"/>
      <c r="F38" s="4"/>
      <c r="G38" s="5"/>
      <c r="H38" s="5"/>
      <c r="I38" s="4"/>
      <c r="J38" s="5"/>
      <c r="K38" s="174"/>
      <c r="L38" s="27"/>
      <c r="M38" s="36"/>
    </row>
    <row r="39" spans="1:13" s="6" customFormat="1" ht="23.25" x14ac:dyDescent="0.25">
      <c r="A39" s="1" t="s">
        <v>0</v>
      </c>
      <c r="B39" s="2"/>
      <c r="C39" s="3"/>
      <c r="D39" s="4"/>
      <c r="E39" s="4"/>
      <c r="F39" s="4"/>
      <c r="G39" s="5"/>
      <c r="H39" s="5"/>
      <c r="I39" s="4"/>
      <c r="J39" s="5"/>
      <c r="K39" s="174"/>
      <c r="L39" s="27"/>
      <c r="M39" s="27"/>
    </row>
    <row r="40" spans="1:13" s="14" customFormat="1" ht="23.25" x14ac:dyDescent="0.25">
      <c r="A40" s="11"/>
      <c r="B40" s="12"/>
      <c r="C40" s="13"/>
      <c r="D40" s="199" t="s">
        <v>1</v>
      </c>
      <c r="E40" s="199"/>
      <c r="F40" s="199"/>
      <c r="G40" s="199"/>
      <c r="H40" s="199" t="s">
        <v>2</v>
      </c>
      <c r="I40" s="199"/>
      <c r="J40" s="199"/>
      <c r="K40" s="173"/>
      <c r="L40" s="6"/>
      <c r="M40" s="27"/>
    </row>
    <row r="41" spans="1:13" s="14" customFormat="1" ht="23.25" x14ac:dyDescent="0.25">
      <c r="A41" s="15" t="s">
        <v>32</v>
      </c>
      <c r="C41" s="13"/>
      <c r="D41" s="16" t="s">
        <v>219</v>
      </c>
      <c r="E41" s="16"/>
      <c r="F41" s="16" t="s">
        <v>4</v>
      </c>
      <c r="G41" s="17"/>
      <c r="H41" s="16" t="s">
        <v>219</v>
      </c>
      <c r="I41" s="16"/>
      <c r="J41" s="16" t="str">
        <f>F41</f>
        <v>31 ธันวาคม</v>
      </c>
      <c r="K41" s="173"/>
      <c r="L41" s="6"/>
      <c r="M41" s="6"/>
    </row>
    <row r="42" spans="1:13" s="14" customFormat="1" ht="23.25" x14ac:dyDescent="0.25">
      <c r="A42" s="11"/>
      <c r="B42" s="18" t="s">
        <v>5</v>
      </c>
      <c r="C42" s="13"/>
      <c r="D42" s="19" t="s">
        <v>153</v>
      </c>
      <c r="E42" s="20"/>
      <c r="F42" s="19" t="s">
        <v>6</v>
      </c>
      <c r="G42" s="21"/>
      <c r="H42" s="19" t="s">
        <v>153</v>
      </c>
      <c r="I42" s="20"/>
      <c r="J42" s="19" t="s">
        <v>6</v>
      </c>
      <c r="K42" s="173"/>
      <c r="M42" s="6"/>
    </row>
    <row r="43" spans="1:13" s="14" customFormat="1" ht="21.75" x14ac:dyDescent="0.25">
      <c r="A43" s="11"/>
      <c r="B43" s="18"/>
      <c r="C43" s="13"/>
      <c r="D43" s="19" t="s">
        <v>7</v>
      </c>
      <c r="E43" s="20"/>
      <c r="F43" s="19"/>
      <c r="G43" s="21"/>
      <c r="H43" s="19" t="s">
        <v>7</v>
      </c>
      <c r="I43" s="20"/>
      <c r="J43" s="19"/>
      <c r="K43" s="173"/>
    </row>
    <row r="44" spans="1:13" s="14" customFormat="1" ht="18.75" customHeight="1" x14ac:dyDescent="0.25">
      <c r="A44" s="11"/>
      <c r="B44" s="22"/>
      <c r="C44" s="13"/>
      <c r="D44" s="198" t="s">
        <v>8</v>
      </c>
      <c r="E44" s="198"/>
      <c r="F44" s="198"/>
      <c r="G44" s="198"/>
      <c r="H44" s="198"/>
      <c r="I44" s="198"/>
      <c r="J44" s="198"/>
      <c r="K44" s="173"/>
    </row>
    <row r="45" spans="1:13" s="27" customFormat="1" ht="23.25" customHeight="1" x14ac:dyDescent="0.25">
      <c r="A45" s="38" t="s">
        <v>33</v>
      </c>
      <c r="B45" s="29"/>
      <c r="C45" s="28"/>
      <c r="D45" s="37"/>
      <c r="E45" s="37"/>
      <c r="F45" s="37"/>
      <c r="G45" s="37"/>
      <c r="H45" s="37"/>
      <c r="I45" s="37"/>
      <c r="J45" s="37"/>
      <c r="K45" s="45"/>
      <c r="L45" s="14"/>
      <c r="M45" s="14"/>
    </row>
    <row r="46" spans="1:13" s="27" customFormat="1" ht="21" customHeight="1" x14ac:dyDescent="0.25">
      <c r="A46" s="28" t="s">
        <v>34</v>
      </c>
      <c r="B46" s="29">
        <v>9</v>
      </c>
      <c r="C46" s="28"/>
      <c r="D46" s="30">
        <v>3796902</v>
      </c>
      <c r="E46" s="30"/>
      <c r="F46" s="30">
        <v>3623105</v>
      </c>
      <c r="G46" s="31"/>
      <c r="H46" s="30">
        <v>2914139</v>
      </c>
      <c r="I46" s="30"/>
      <c r="J46" s="30">
        <v>2974032</v>
      </c>
      <c r="K46" s="45"/>
      <c r="L46" s="14"/>
      <c r="M46" s="14"/>
    </row>
    <row r="47" spans="1:13" s="27" customFormat="1" ht="21" customHeight="1" x14ac:dyDescent="0.25">
      <c r="A47" s="28" t="s">
        <v>35</v>
      </c>
      <c r="B47" s="29">
        <v>3</v>
      </c>
      <c r="C47" s="28"/>
      <c r="D47" s="30">
        <v>151522</v>
      </c>
      <c r="E47" s="30"/>
      <c r="F47" s="30">
        <v>175390</v>
      </c>
      <c r="G47" s="31"/>
      <c r="H47" s="30">
        <v>34810</v>
      </c>
      <c r="I47" s="30"/>
      <c r="J47" s="30">
        <v>63083</v>
      </c>
      <c r="K47" s="45"/>
      <c r="M47" s="14"/>
    </row>
    <row r="48" spans="1:13" s="27" customFormat="1" ht="21" customHeight="1" x14ac:dyDescent="0.25">
      <c r="A48" s="28" t="s">
        <v>149</v>
      </c>
      <c r="B48" s="29">
        <v>3</v>
      </c>
      <c r="C48" s="28"/>
      <c r="D48" s="30">
        <v>125409</v>
      </c>
      <c r="E48" s="30"/>
      <c r="F48" s="30">
        <v>103946</v>
      </c>
      <c r="G48" s="31"/>
      <c r="H48" s="30">
        <v>41782</v>
      </c>
      <c r="I48" s="30"/>
      <c r="J48" s="30">
        <v>31023</v>
      </c>
      <c r="K48" s="45"/>
    </row>
    <row r="49" spans="1:13" s="27" customFormat="1" ht="21" customHeight="1" x14ac:dyDescent="0.25">
      <c r="A49" s="28" t="s">
        <v>241</v>
      </c>
      <c r="B49" s="29" t="s">
        <v>243</v>
      </c>
      <c r="C49" s="28"/>
      <c r="D49" s="30">
        <v>3700</v>
      </c>
      <c r="E49" s="30"/>
      <c r="F49" s="30">
        <v>4500</v>
      </c>
      <c r="G49" s="31"/>
      <c r="H49" s="30">
        <v>47000</v>
      </c>
      <c r="I49" s="30"/>
      <c r="J49" s="30">
        <v>47000</v>
      </c>
      <c r="K49" s="45"/>
    </row>
    <row r="50" spans="1:13" s="27" customFormat="1" ht="21" customHeight="1" x14ac:dyDescent="0.25">
      <c r="A50" s="28" t="s">
        <v>36</v>
      </c>
      <c r="B50" s="29">
        <v>9</v>
      </c>
      <c r="C50" s="28"/>
      <c r="D50" s="30">
        <v>197700</v>
      </c>
      <c r="E50" s="30"/>
      <c r="F50" s="30">
        <v>132500</v>
      </c>
      <c r="G50" s="31"/>
      <c r="H50" s="30">
        <v>85000</v>
      </c>
      <c r="I50" s="30"/>
      <c r="J50" s="30">
        <v>82500</v>
      </c>
      <c r="K50" s="45"/>
    </row>
    <row r="51" spans="1:13" s="27" customFormat="1" ht="21" customHeight="1" x14ac:dyDescent="0.25">
      <c r="A51" s="28" t="s">
        <v>37</v>
      </c>
      <c r="B51" s="29">
        <v>9</v>
      </c>
      <c r="C51" s="28"/>
      <c r="D51" s="30">
        <v>22129</v>
      </c>
      <c r="E51" s="30"/>
      <c r="F51" s="30">
        <v>40678</v>
      </c>
      <c r="G51" s="31"/>
      <c r="H51" s="30">
        <v>20888</v>
      </c>
      <c r="I51" s="30"/>
      <c r="J51" s="30">
        <v>39313</v>
      </c>
      <c r="K51" s="45"/>
    </row>
    <row r="52" spans="1:13" s="27" customFormat="1" ht="21" customHeight="1" x14ac:dyDescent="0.25">
      <c r="A52" s="41" t="s">
        <v>38</v>
      </c>
      <c r="B52" s="29"/>
      <c r="C52" s="28"/>
      <c r="D52" s="30">
        <v>40398</v>
      </c>
      <c r="E52" s="30"/>
      <c r="F52" s="30">
        <f>48941-1</f>
        <v>48940</v>
      </c>
      <c r="G52" s="31"/>
      <c r="H52" s="30">
        <v>4683</v>
      </c>
      <c r="I52" s="30"/>
      <c r="J52" s="30">
        <v>13346</v>
      </c>
      <c r="K52" s="45"/>
    </row>
    <row r="53" spans="1:13" s="27" customFormat="1" ht="21" customHeight="1" x14ac:dyDescent="0.25">
      <c r="A53" s="41" t="s">
        <v>39</v>
      </c>
      <c r="B53" s="29"/>
      <c r="C53" s="28"/>
      <c r="D53" s="30">
        <v>296</v>
      </c>
      <c r="E53" s="30"/>
      <c r="F53" s="30">
        <v>1384</v>
      </c>
      <c r="G53" s="31"/>
      <c r="H53" s="30">
        <v>0</v>
      </c>
      <c r="I53" s="30"/>
      <c r="J53" s="30">
        <v>0</v>
      </c>
      <c r="K53" s="45"/>
    </row>
    <row r="54" spans="1:13" s="27" customFormat="1" ht="21" customHeight="1" x14ac:dyDescent="0.25">
      <c r="A54" s="28" t="s">
        <v>40</v>
      </c>
      <c r="B54" s="29"/>
      <c r="C54" s="28"/>
      <c r="D54" s="30">
        <v>2866</v>
      </c>
      <c r="E54" s="30"/>
      <c r="F54" s="30">
        <v>3815</v>
      </c>
      <c r="G54" s="31"/>
      <c r="H54" s="30">
        <v>1456</v>
      </c>
      <c r="I54" s="30"/>
      <c r="J54" s="30">
        <v>1373</v>
      </c>
      <c r="K54" s="45"/>
    </row>
    <row r="55" spans="1:13" s="36" customFormat="1" ht="21" customHeight="1" x14ac:dyDescent="0.25">
      <c r="A55" s="32" t="s">
        <v>41</v>
      </c>
      <c r="B55" s="33"/>
      <c r="C55" s="32"/>
      <c r="D55" s="34">
        <f>SUM(D46:D54)</f>
        <v>4340922</v>
      </c>
      <c r="E55" s="35"/>
      <c r="F55" s="34">
        <f>SUM(F46:F54)</f>
        <v>4134258</v>
      </c>
      <c r="G55" s="35"/>
      <c r="H55" s="34">
        <f>SUM(H46:H54)</f>
        <v>3149758</v>
      </c>
      <c r="I55" s="35"/>
      <c r="J55" s="34">
        <f>SUM(J46:J54)</f>
        <v>3251670</v>
      </c>
      <c r="K55" s="45"/>
      <c r="L55" s="196"/>
      <c r="M55" s="27"/>
    </row>
    <row r="56" spans="1:13" s="27" customFormat="1" ht="21" customHeight="1" x14ac:dyDescent="0.25">
      <c r="A56" s="28"/>
      <c r="B56" s="29"/>
      <c r="C56" s="28"/>
      <c r="D56" s="37"/>
      <c r="E56" s="37"/>
      <c r="F56" s="37"/>
      <c r="G56" s="37"/>
      <c r="H56" s="37"/>
      <c r="I56" s="37"/>
      <c r="J56" s="37"/>
      <c r="K56" s="45"/>
    </row>
    <row r="57" spans="1:13" s="27" customFormat="1" ht="23.25" customHeight="1" x14ac:dyDescent="0.25">
      <c r="A57" s="38" t="s">
        <v>218</v>
      </c>
      <c r="B57" s="29"/>
      <c r="C57" s="28"/>
      <c r="D57" s="37"/>
      <c r="E57" s="37"/>
      <c r="F57" s="37"/>
      <c r="G57" s="37"/>
      <c r="H57" s="37"/>
      <c r="I57" s="37"/>
      <c r="J57" s="37"/>
      <c r="K57" s="45"/>
      <c r="L57" s="36"/>
    </row>
    <row r="58" spans="1:13" s="27" customFormat="1" ht="21" customHeight="1" x14ac:dyDescent="0.25">
      <c r="A58" s="41" t="s">
        <v>42</v>
      </c>
      <c r="B58" s="29">
        <v>9</v>
      </c>
      <c r="C58" s="28"/>
      <c r="D58" s="30">
        <v>1002337</v>
      </c>
      <c r="E58" s="30"/>
      <c r="F58" s="30">
        <v>1166287</v>
      </c>
      <c r="G58" s="31"/>
      <c r="H58" s="30">
        <v>752500</v>
      </c>
      <c r="I58" s="30"/>
      <c r="J58" s="30">
        <v>816250</v>
      </c>
      <c r="K58" s="45"/>
      <c r="M58" s="36"/>
    </row>
    <row r="59" spans="1:13" s="27" customFormat="1" ht="21" customHeight="1" x14ac:dyDescent="0.25">
      <c r="A59" s="41" t="s">
        <v>43</v>
      </c>
      <c r="B59" s="29">
        <v>9</v>
      </c>
      <c r="C59" s="28"/>
      <c r="D59" s="30">
        <v>37675</v>
      </c>
      <c r="E59" s="30"/>
      <c r="F59" s="30">
        <v>54481</v>
      </c>
      <c r="G59" s="31"/>
      <c r="H59" s="30">
        <v>35516</v>
      </c>
      <c r="I59" s="30"/>
      <c r="J59" s="30">
        <v>51403</v>
      </c>
      <c r="K59" s="45"/>
    </row>
    <row r="60" spans="1:13" s="27" customFormat="1" ht="21" customHeight="1" x14ac:dyDescent="0.25">
      <c r="A60" s="41" t="s">
        <v>44</v>
      </c>
      <c r="B60" s="29">
        <v>10</v>
      </c>
      <c r="C60" s="28"/>
      <c r="D60" s="30">
        <v>94760</v>
      </c>
      <c r="E60" s="30"/>
      <c r="F60" s="30">
        <v>55369</v>
      </c>
      <c r="G60" s="31"/>
      <c r="H60" s="30">
        <v>70418</v>
      </c>
      <c r="I60" s="30"/>
      <c r="J60" s="30">
        <v>37238</v>
      </c>
      <c r="K60" s="45"/>
    </row>
    <row r="61" spans="1:13" s="27" customFormat="1" ht="21" customHeight="1" x14ac:dyDescent="0.25">
      <c r="A61" s="41" t="s">
        <v>45</v>
      </c>
      <c r="B61" s="29"/>
      <c r="C61" s="28"/>
      <c r="D61" s="30">
        <v>242808</v>
      </c>
      <c r="E61" s="30"/>
      <c r="F61" s="30">
        <v>246580</v>
      </c>
      <c r="G61" s="31"/>
      <c r="H61" s="30">
        <v>44273</v>
      </c>
      <c r="I61" s="30"/>
      <c r="J61" s="30">
        <f>53601+1</f>
        <v>53602</v>
      </c>
      <c r="K61" s="45"/>
    </row>
    <row r="62" spans="1:13" s="27" customFormat="1" ht="21" customHeight="1" x14ac:dyDescent="0.25">
      <c r="A62" s="41" t="s">
        <v>46</v>
      </c>
      <c r="B62" s="29"/>
      <c r="C62" s="28"/>
      <c r="D62" s="30">
        <v>3000</v>
      </c>
      <c r="E62" s="30"/>
      <c r="F62" s="30">
        <v>3000</v>
      </c>
      <c r="G62" s="31"/>
      <c r="H62" s="30">
        <v>0</v>
      </c>
      <c r="I62" s="30"/>
      <c r="J62" s="30">
        <v>0</v>
      </c>
      <c r="K62" s="45"/>
    </row>
    <row r="63" spans="1:13" s="36" customFormat="1" ht="21" customHeight="1" x14ac:dyDescent="0.25">
      <c r="A63" s="32" t="s">
        <v>47</v>
      </c>
      <c r="B63" s="33"/>
      <c r="C63" s="32"/>
      <c r="D63" s="34">
        <f>SUM(D58:D62)</f>
        <v>1380580</v>
      </c>
      <c r="E63" s="35"/>
      <c r="F63" s="34">
        <f>SUM(F58:F62)</f>
        <v>1525717</v>
      </c>
      <c r="G63" s="35"/>
      <c r="H63" s="34">
        <f>SUM(H58:H62)</f>
        <v>902707</v>
      </c>
      <c r="I63" s="35"/>
      <c r="J63" s="34">
        <f>SUM(J58:J62)</f>
        <v>958493</v>
      </c>
      <c r="K63" s="45"/>
      <c r="L63" s="27"/>
      <c r="M63" s="196"/>
    </row>
    <row r="64" spans="1:13" s="27" customFormat="1" ht="4.5" customHeight="1" x14ac:dyDescent="0.25">
      <c r="A64" s="28"/>
      <c r="B64" s="29"/>
      <c r="C64" s="28"/>
      <c r="D64" s="37"/>
      <c r="E64" s="37"/>
      <c r="F64" s="37"/>
      <c r="G64" s="37"/>
      <c r="H64" s="37"/>
      <c r="I64" s="37"/>
      <c r="J64" s="37"/>
      <c r="K64" s="45"/>
    </row>
    <row r="65" spans="1:13" s="27" customFormat="1" ht="21" customHeight="1" x14ac:dyDescent="0.25">
      <c r="A65" s="32" t="s">
        <v>48</v>
      </c>
      <c r="B65" s="29"/>
      <c r="C65" s="28"/>
      <c r="D65" s="46">
        <f>SUM(D55+D63)</f>
        <v>5721502</v>
      </c>
      <c r="E65" s="35"/>
      <c r="F65" s="46">
        <f>SUM(F55+F63)</f>
        <v>5659975</v>
      </c>
      <c r="G65" s="35"/>
      <c r="H65" s="46">
        <f>SUM(H55+H63)</f>
        <v>4052465</v>
      </c>
      <c r="I65" s="35"/>
      <c r="J65" s="46">
        <f>SUM(J55+J63)</f>
        <v>4210163</v>
      </c>
      <c r="K65" s="45"/>
      <c r="L65" s="36"/>
    </row>
    <row r="66" spans="1:13" s="27" customFormat="1" ht="4.5" customHeight="1" x14ac:dyDescent="0.25">
      <c r="A66" s="28"/>
      <c r="B66" s="29"/>
      <c r="C66" s="28"/>
      <c r="D66" s="37"/>
      <c r="E66" s="37"/>
      <c r="F66" s="37"/>
      <c r="G66" s="37"/>
      <c r="H66" s="37"/>
      <c r="I66" s="37"/>
      <c r="J66" s="37"/>
      <c r="K66" s="45"/>
      <c r="M66" s="36"/>
    </row>
    <row r="67" spans="1:13" s="27" customFormat="1" ht="21" customHeight="1" x14ac:dyDescent="0.25">
      <c r="A67" s="38" t="s">
        <v>49</v>
      </c>
      <c r="B67" s="29"/>
      <c r="C67" s="28"/>
      <c r="D67" s="37"/>
      <c r="E67" s="37"/>
      <c r="F67" s="37"/>
      <c r="G67" s="37"/>
      <c r="H67" s="37"/>
      <c r="I67" s="37"/>
      <c r="J67" s="37"/>
      <c r="K67" s="45"/>
    </row>
    <row r="68" spans="1:13" s="27" customFormat="1" ht="21" customHeight="1" x14ac:dyDescent="0.25">
      <c r="A68" s="28" t="s">
        <v>50</v>
      </c>
      <c r="B68" s="29"/>
      <c r="C68" s="28"/>
      <c r="D68" s="37"/>
      <c r="E68" s="37"/>
      <c r="F68" s="37"/>
      <c r="G68" s="37"/>
      <c r="H68" s="37"/>
      <c r="I68" s="37"/>
      <c r="J68" s="37"/>
      <c r="K68" s="45"/>
    </row>
    <row r="69" spans="1:13" s="27" customFormat="1" ht="21" customHeight="1" thickBot="1" x14ac:dyDescent="0.3">
      <c r="A69" s="28" t="s">
        <v>51</v>
      </c>
      <c r="B69" s="29"/>
      <c r="C69" s="28"/>
      <c r="D69" s="47">
        <v>681479.68799999997</v>
      </c>
      <c r="E69" s="37"/>
      <c r="F69" s="47">
        <v>681479.68799999997</v>
      </c>
      <c r="G69" s="37"/>
      <c r="H69" s="47">
        <v>681479.68799999997</v>
      </c>
      <c r="I69" s="37"/>
      <c r="J69" s="47">
        <v>681479.68799999997</v>
      </c>
      <c r="K69" s="45"/>
    </row>
    <row r="70" spans="1:13" s="27" customFormat="1" ht="21" customHeight="1" thickTop="1" x14ac:dyDescent="0.25">
      <c r="A70" s="28" t="s">
        <v>52</v>
      </c>
      <c r="B70" s="29"/>
      <c r="C70" s="28"/>
      <c r="D70" s="37">
        <f>+'SCE7'!C50</f>
        <v>681480</v>
      </c>
      <c r="E70" s="48"/>
      <c r="F70" s="37">
        <f>'SCE7'!C38</f>
        <v>681480</v>
      </c>
      <c r="G70" s="37"/>
      <c r="H70" s="37">
        <f>+'SCE8'!D41</f>
        <v>681480</v>
      </c>
      <c r="I70" s="48"/>
      <c r="J70" s="37">
        <f>'SCE8'!D29</f>
        <v>681480</v>
      </c>
      <c r="K70" s="45"/>
    </row>
    <row r="71" spans="1:13" s="27" customFormat="1" ht="21" customHeight="1" x14ac:dyDescent="0.25">
      <c r="A71" s="28" t="s">
        <v>201</v>
      </c>
      <c r="B71" s="29"/>
      <c r="C71" s="28"/>
      <c r="D71" s="49"/>
      <c r="E71" s="48"/>
      <c r="F71" s="49"/>
      <c r="G71" s="49"/>
      <c r="H71" s="49"/>
      <c r="I71" s="48"/>
      <c r="J71" s="49"/>
      <c r="K71" s="45"/>
    </row>
    <row r="72" spans="1:13" s="27" customFormat="1" ht="21" customHeight="1" x14ac:dyDescent="0.25">
      <c r="A72" s="28" t="s">
        <v>200</v>
      </c>
      <c r="B72" s="29"/>
      <c r="C72" s="28"/>
      <c r="D72" s="30">
        <f>+'SCE8'!F41</f>
        <v>342170</v>
      </c>
      <c r="E72" s="30"/>
      <c r="F72" s="30">
        <f>'SCE7'!E38</f>
        <v>342170</v>
      </c>
      <c r="G72" s="31"/>
      <c r="H72" s="30">
        <f>+'SCE8'!F41</f>
        <v>342170</v>
      </c>
      <c r="I72" s="30"/>
      <c r="J72" s="30">
        <f>'SCE8'!F29</f>
        <v>342170</v>
      </c>
      <c r="K72" s="45"/>
    </row>
    <row r="73" spans="1:13" s="27" customFormat="1" ht="21" customHeight="1" x14ac:dyDescent="0.25">
      <c r="A73" s="28" t="s">
        <v>54</v>
      </c>
      <c r="B73" s="29"/>
      <c r="C73" s="28"/>
      <c r="D73" s="30"/>
      <c r="E73" s="30"/>
      <c r="F73" s="30"/>
      <c r="G73" s="31"/>
      <c r="H73" s="30"/>
      <c r="I73" s="30"/>
      <c r="J73" s="30"/>
      <c r="K73" s="45"/>
    </row>
    <row r="74" spans="1:13" s="27" customFormat="1" ht="21" customHeight="1" x14ac:dyDescent="0.25">
      <c r="A74" s="28" t="s">
        <v>55</v>
      </c>
      <c r="B74" s="29"/>
      <c r="C74" s="28"/>
      <c r="D74" s="30"/>
      <c r="E74" s="30"/>
      <c r="F74" s="30"/>
      <c r="G74" s="31"/>
      <c r="H74" s="30"/>
      <c r="I74" s="30"/>
      <c r="J74" s="30"/>
      <c r="K74" s="45"/>
    </row>
    <row r="75" spans="1:13" s="27" customFormat="1" ht="21" customHeight="1" x14ac:dyDescent="0.25">
      <c r="A75" s="28" t="s">
        <v>189</v>
      </c>
      <c r="B75" s="29"/>
      <c r="C75" s="28"/>
      <c r="D75" s="30">
        <f>+'SCE7'!I50</f>
        <v>108696</v>
      </c>
      <c r="E75" s="30"/>
      <c r="F75" s="30">
        <f>'SCE7'!I38</f>
        <v>108696</v>
      </c>
      <c r="G75" s="31"/>
      <c r="H75" s="30">
        <f>+'SCE8'!J41</f>
        <v>70972</v>
      </c>
      <c r="I75" s="30"/>
      <c r="J75" s="30">
        <f>'SCE8'!J29</f>
        <v>70972</v>
      </c>
      <c r="K75" s="45"/>
    </row>
    <row r="76" spans="1:13" s="27" customFormat="1" ht="21" customHeight="1" x14ac:dyDescent="0.25">
      <c r="A76" s="28" t="s">
        <v>56</v>
      </c>
      <c r="B76" s="29"/>
      <c r="C76" s="28"/>
      <c r="D76" s="30">
        <f>+'SCE7'!K50</f>
        <v>-299078</v>
      </c>
      <c r="E76" s="30"/>
      <c r="F76" s="30">
        <f>'SCE7'!K38</f>
        <v>-164845</v>
      </c>
      <c r="G76" s="31"/>
      <c r="H76" s="30">
        <f>+'SCE8'!L41</f>
        <v>234867</v>
      </c>
      <c r="I76" s="30"/>
      <c r="J76" s="30">
        <f>'SCE8'!L29</f>
        <v>357930</v>
      </c>
      <c r="K76" s="45"/>
    </row>
    <row r="77" spans="1:13" s="27" customFormat="1" ht="21" customHeight="1" x14ac:dyDescent="0.25">
      <c r="A77" s="28" t="s">
        <v>57</v>
      </c>
      <c r="B77" s="29"/>
      <c r="C77" s="28"/>
      <c r="D77" s="30">
        <f>+'SCE7'!U50</f>
        <v>1206811</v>
      </c>
      <c r="E77" s="30"/>
      <c r="F77" s="30">
        <f>'SCE7'!U38</f>
        <v>1251504</v>
      </c>
      <c r="G77" s="31"/>
      <c r="H77" s="30">
        <f>'SCE8'!N41</f>
        <v>481191</v>
      </c>
      <c r="I77" s="30"/>
      <c r="J77" s="30">
        <f>'SCE8'!N29</f>
        <v>511789</v>
      </c>
      <c r="K77" s="45"/>
    </row>
    <row r="78" spans="1:13" s="36" customFormat="1" ht="21" customHeight="1" x14ac:dyDescent="0.25">
      <c r="A78" s="50" t="s">
        <v>58</v>
      </c>
      <c r="B78" s="33"/>
      <c r="C78" s="32"/>
      <c r="D78" s="51">
        <f>SUM(D70:D77)</f>
        <v>2040079</v>
      </c>
      <c r="E78" s="35"/>
      <c r="F78" s="51">
        <f>SUM(F70:F77)</f>
        <v>2219005</v>
      </c>
      <c r="G78" s="35"/>
      <c r="H78" s="51">
        <f>SUM(H70:H77)</f>
        <v>1810680</v>
      </c>
      <c r="I78" s="35"/>
      <c r="J78" s="51">
        <f>SUM(J70:J77)</f>
        <v>1964341</v>
      </c>
      <c r="K78" s="45"/>
      <c r="L78" s="27"/>
      <c r="M78" s="27"/>
    </row>
    <row r="79" spans="1:13" s="27" customFormat="1" ht="21" customHeight="1" x14ac:dyDescent="0.25">
      <c r="A79" s="28" t="s">
        <v>59</v>
      </c>
      <c r="B79" s="29"/>
      <c r="C79" s="28"/>
      <c r="D79" s="52">
        <f>+'SCE7'!Y50</f>
        <v>197118</v>
      </c>
      <c r="E79" s="37"/>
      <c r="F79" s="52">
        <f>'SCE7'!Y38</f>
        <v>218867</v>
      </c>
      <c r="G79" s="37"/>
      <c r="H79" s="52">
        <v>0</v>
      </c>
      <c r="I79" s="48"/>
      <c r="J79" s="52">
        <v>0</v>
      </c>
      <c r="K79" s="45"/>
    </row>
    <row r="80" spans="1:13" s="27" customFormat="1" ht="21" customHeight="1" x14ac:dyDescent="0.25">
      <c r="A80" s="32" t="s">
        <v>60</v>
      </c>
      <c r="B80" s="29"/>
      <c r="C80" s="28"/>
      <c r="D80" s="46">
        <f>SUM(D78:D79)</f>
        <v>2237197</v>
      </c>
      <c r="E80" s="35"/>
      <c r="F80" s="46">
        <f>SUM(F78:F79)</f>
        <v>2437872</v>
      </c>
      <c r="G80" s="35"/>
      <c r="H80" s="46">
        <f>SUM(H78:H79)</f>
        <v>1810680</v>
      </c>
      <c r="I80" s="35"/>
      <c r="J80" s="46">
        <f>SUM(J78:J79)</f>
        <v>1964341</v>
      </c>
      <c r="K80" s="45"/>
      <c r="L80" s="36"/>
    </row>
    <row r="81" spans="1:13" s="27" customFormat="1" ht="5.25" customHeight="1" x14ac:dyDescent="0.25">
      <c r="A81" s="32"/>
      <c r="B81" s="29"/>
      <c r="C81" s="28"/>
      <c r="D81" s="37"/>
      <c r="E81" s="37"/>
      <c r="F81" s="37"/>
      <c r="G81" s="37"/>
      <c r="H81" s="37"/>
      <c r="I81" s="37"/>
      <c r="J81" s="37"/>
      <c r="K81" s="45"/>
      <c r="M81" s="36"/>
    </row>
    <row r="82" spans="1:13" s="27" customFormat="1" ht="21" customHeight="1" thickBot="1" x14ac:dyDescent="0.3">
      <c r="A82" s="32" t="s">
        <v>61</v>
      </c>
      <c r="B82" s="29"/>
      <c r="C82" s="28"/>
      <c r="D82" s="43">
        <f>D65+D80</f>
        <v>7958699</v>
      </c>
      <c r="E82" s="35"/>
      <c r="F82" s="43">
        <f>F65+F80</f>
        <v>8097847</v>
      </c>
      <c r="G82" s="35"/>
      <c r="H82" s="43">
        <f>H65+H80</f>
        <v>5863145</v>
      </c>
      <c r="I82" s="35"/>
      <c r="J82" s="43">
        <f>J65+J80</f>
        <v>6174504</v>
      </c>
      <c r="K82" s="45"/>
    </row>
    <row r="83" spans="1:13" ht="22.5" thickTop="1" x14ac:dyDescent="0.25">
      <c r="B83" s="54"/>
      <c r="C83" s="55"/>
      <c r="D83" s="56">
        <f>D82-D35</f>
        <v>0</v>
      </c>
      <c r="F83" s="56">
        <f>F82-F35</f>
        <v>0</v>
      </c>
      <c r="H83" s="56">
        <f>H82-H35</f>
        <v>0</v>
      </c>
      <c r="J83" s="56">
        <f>J82-J35</f>
        <v>0</v>
      </c>
      <c r="L83" s="27"/>
      <c r="M83" s="27"/>
    </row>
    <row r="84" spans="1:13" ht="21.75" x14ac:dyDescent="0.25">
      <c r="L84" s="27"/>
      <c r="M84" s="27"/>
    </row>
    <row r="85" spans="1:13" ht="21.75" x14ac:dyDescent="0.25">
      <c r="H85" s="56"/>
      <c r="J85" s="56"/>
      <c r="M85" s="27"/>
    </row>
  </sheetData>
  <mergeCells count="6">
    <mergeCell ref="D44:J44"/>
    <mergeCell ref="D5:F5"/>
    <mergeCell ref="H5:J5"/>
    <mergeCell ref="D9:J9"/>
    <mergeCell ref="D40:G40"/>
    <mergeCell ref="H40:J40"/>
  </mergeCells>
  <pageMargins left="0.78740157480314998" right="0.78740157480314998" top="0.511811023622047" bottom="0.511811023622047" header="0.511811023622047" footer="0.511811023622047"/>
  <pageSetup paperSize="9" scale="71" firstPageNumber="3" fitToHeight="0" orientation="portrait" useFirstPageNumber="1" r:id="rId1"/>
  <headerFooter>
    <oddFooter>&amp;L&amp;"Angsana New,Regular"&amp;14  
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64"/>
  <sheetViews>
    <sheetView view="pageBreakPreview" topLeftCell="A52" zoomScaleNormal="100" zoomScaleSheetLayoutView="100" workbookViewId="0">
      <selection activeCell="B19" sqref="B19"/>
    </sheetView>
  </sheetViews>
  <sheetFormatPr defaultRowHeight="21.75" x14ac:dyDescent="0.25"/>
  <cols>
    <col min="1" max="1" width="60.7109375" style="70" customWidth="1"/>
    <col min="2" max="2" width="9.85546875" style="71" customWidth="1"/>
    <col min="3" max="3" width="1" style="70" customWidth="1"/>
    <col min="4" max="4" width="13.85546875" style="72" customWidth="1"/>
    <col min="5" max="5" width="1" style="72" customWidth="1"/>
    <col min="6" max="6" width="13.85546875" style="72" customWidth="1"/>
    <col min="7" max="7" width="1" style="72" customWidth="1"/>
    <col min="8" max="8" width="13.85546875" style="68" customWidth="1"/>
    <col min="9" max="9" width="1" style="72" customWidth="1"/>
    <col min="10" max="10" width="13.85546875" style="68" customWidth="1"/>
    <col min="11" max="11" width="12.5703125" style="73" customWidth="1"/>
    <col min="12" max="254" width="9.140625" style="73"/>
    <col min="255" max="255" width="52.85546875" style="73" customWidth="1"/>
    <col min="256" max="256" width="8.85546875" style="73" customWidth="1"/>
    <col min="257" max="257" width="1" style="73" customWidth="1"/>
    <col min="258" max="258" width="13.85546875" style="73" customWidth="1"/>
    <col min="259" max="259" width="1" style="73" customWidth="1"/>
    <col min="260" max="260" width="13.85546875" style="73" customWidth="1"/>
    <col min="261" max="261" width="1" style="73" customWidth="1"/>
    <col min="262" max="262" width="13.85546875" style="73" customWidth="1"/>
    <col min="263" max="263" width="1" style="73" customWidth="1"/>
    <col min="264" max="264" width="13.85546875" style="73" customWidth="1"/>
    <col min="265" max="265" width="12.5703125" style="73" customWidth="1"/>
    <col min="266" max="510" width="9.140625" style="73"/>
    <col min="511" max="511" width="52.85546875" style="73" customWidth="1"/>
    <col min="512" max="512" width="8.85546875" style="73" customWidth="1"/>
    <col min="513" max="513" width="1" style="73" customWidth="1"/>
    <col min="514" max="514" width="13.85546875" style="73" customWidth="1"/>
    <col min="515" max="515" width="1" style="73" customWidth="1"/>
    <col min="516" max="516" width="13.85546875" style="73" customWidth="1"/>
    <col min="517" max="517" width="1" style="73" customWidth="1"/>
    <col min="518" max="518" width="13.85546875" style="73" customWidth="1"/>
    <col min="519" max="519" width="1" style="73" customWidth="1"/>
    <col min="520" max="520" width="13.85546875" style="73" customWidth="1"/>
    <col min="521" max="521" width="12.5703125" style="73" customWidth="1"/>
    <col min="522" max="766" width="9.140625" style="73"/>
    <col min="767" max="767" width="52.85546875" style="73" customWidth="1"/>
    <col min="768" max="768" width="8.85546875" style="73" customWidth="1"/>
    <col min="769" max="769" width="1" style="73" customWidth="1"/>
    <col min="770" max="770" width="13.85546875" style="73" customWidth="1"/>
    <col min="771" max="771" width="1" style="73" customWidth="1"/>
    <col min="772" max="772" width="13.85546875" style="73" customWidth="1"/>
    <col min="773" max="773" width="1" style="73" customWidth="1"/>
    <col min="774" max="774" width="13.85546875" style="73" customWidth="1"/>
    <col min="775" max="775" width="1" style="73" customWidth="1"/>
    <col min="776" max="776" width="13.85546875" style="73" customWidth="1"/>
    <col min="777" max="777" width="12.5703125" style="73" customWidth="1"/>
    <col min="778" max="1022" width="9.140625" style="73"/>
    <col min="1023" max="1023" width="52.85546875" style="73" customWidth="1"/>
    <col min="1024" max="1024" width="8.85546875" style="73" customWidth="1"/>
    <col min="1025" max="1025" width="1" style="73" customWidth="1"/>
    <col min="1026" max="1026" width="13.85546875" style="73" customWidth="1"/>
    <col min="1027" max="1027" width="1" style="73" customWidth="1"/>
    <col min="1028" max="1028" width="13.85546875" style="73" customWidth="1"/>
    <col min="1029" max="1029" width="1" style="73" customWidth="1"/>
    <col min="1030" max="1030" width="13.85546875" style="73" customWidth="1"/>
    <col min="1031" max="1031" width="1" style="73" customWidth="1"/>
    <col min="1032" max="1032" width="13.85546875" style="73" customWidth="1"/>
    <col min="1033" max="1033" width="12.5703125" style="73" customWidth="1"/>
    <col min="1034" max="1278" width="9.140625" style="73"/>
    <col min="1279" max="1279" width="52.85546875" style="73" customWidth="1"/>
    <col min="1280" max="1280" width="8.85546875" style="73" customWidth="1"/>
    <col min="1281" max="1281" width="1" style="73" customWidth="1"/>
    <col min="1282" max="1282" width="13.85546875" style="73" customWidth="1"/>
    <col min="1283" max="1283" width="1" style="73" customWidth="1"/>
    <col min="1284" max="1284" width="13.85546875" style="73" customWidth="1"/>
    <col min="1285" max="1285" width="1" style="73" customWidth="1"/>
    <col min="1286" max="1286" width="13.85546875" style="73" customWidth="1"/>
    <col min="1287" max="1287" width="1" style="73" customWidth="1"/>
    <col min="1288" max="1288" width="13.85546875" style="73" customWidth="1"/>
    <col min="1289" max="1289" width="12.5703125" style="73" customWidth="1"/>
    <col min="1290" max="1534" width="9.140625" style="73"/>
    <col min="1535" max="1535" width="52.85546875" style="73" customWidth="1"/>
    <col min="1536" max="1536" width="8.85546875" style="73" customWidth="1"/>
    <col min="1537" max="1537" width="1" style="73" customWidth="1"/>
    <col min="1538" max="1538" width="13.85546875" style="73" customWidth="1"/>
    <col min="1539" max="1539" width="1" style="73" customWidth="1"/>
    <col min="1540" max="1540" width="13.85546875" style="73" customWidth="1"/>
    <col min="1541" max="1541" width="1" style="73" customWidth="1"/>
    <col min="1542" max="1542" width="13.85546875" style="73" customWidth="1"/>
    <col min="1543" max="1543" width="1" style="73" customWidth="1"/>
    <col min="1544" max="1544" width="13.85546875" style="73" customWidth="1"/>
    <col min="1545" max="1545" width="12.5703125" style="73" customWidth="1"/>
    <col min="1546" max="1790" width="9.140625" style="73"/>
    <col min="1791" max="1791" width="52.85546875" style="73" customWidth="1"/>
    <col min="1792" max="1792" width="8.85546875" style="73" customWidth="1"/>
    <col min="1793" max="1793" width="1" style="73" customWidth="1"/>
    <col min="1794" max="1794" width="13.85546875" style="73" customWidth="1"/>
    <col min="1795" max="1795" width="1" style="73" customWidth="1"/>
    <col min="1796" max="1796" width="13.85546875" style="73" customWidth="1"/>
    <col min="1797" max="1797" width="1" style="73" customWidth="1"/>
    <col min="1798" max="1798" width="13.85546875" style="73" customWidth="1"/>
    <col min="1799" max="1799" width="1" style="73" customWidth="1"/>
    <col min="1800" max="1800" width="13.85546875" style="73" customWidth="1"/>
    <col min="1801" max="1801" width="12.5703125" style="73" customWidth="1"/>
    <col min="1802" max="2046" width="9.140625" style="73"/>
    <col min="2047" max="2047" width="52.85546875" style="73" customWidth="1"/>
    <col min="2048" max="2048" width="8.85546875" style="73" customWidth="1"/>
    <col min="2049" max="2049" width="1" style="73" customWidth="1"/>
    <col min="2050" max="2050" width="13.85546875" style="73" customWidth="1"/>
    <col min="2051" max="2051" width="1" style="73" customWidth="1"/>
    <col min="2052" max="2052" width="13.85546875" style="73" customWidth="1"/>
    <col min="2053" max="2053" width="1" style="73" customWidth="1"/>
    <col min="2054" max="2054" width="13.85546875" style="73" customWidth="1"/>
    <col min="2055" max="2055" width="1" style="73" customWidth="1"/>
    <col min="2056" max="2056" width="13.85546875" style="73" customWidth="1"/>
    <col min="2057" max="2057" width="12.5703125" style="73" customWidth="1"/>
    <col min="2058" max="2302" width="9.140625" style="73"/>
    <col min="2303" max="2303" width="52.85546875" style="73" customWidth="1"/>
    <col min="2304" max="2304" width="8.85546875" style="73" customWidth="1"/>
    <col min="2305" max="2305" width="1" style="73" customWidth="1"/>
    <col min="2306" max="2306" width="13.85546875" style="73" customWidth="1"/>
    <col min="2307" max="2307" width="1" style="73" customWidth="1"/>
    <col min="2308" max="2308" width="13.85546875" style="73" customWidth="1"/>
    <col min="2309" max="2309" width="1" style="73" customWidth="1"/>
    <col min="2310" max="2310" width="13.85546875" style="73" customWidth="1"/>
    <col min="2311" max="2311" width="1" style="73" customWidth="1"/>
    <col min="2312" max="2312" width="13.85546875" style="73" customWidth="1"/>
    <col min="2313" max="2313" width="12.5703125" style="73" customWidth="1"/>
    <col min="2314" max="2558" width="9.140625" style="73"/>
    <col min="2559" max="2559" width="52.85546875" style="73" customWidth="1"/>
    <col min="2560" max="2560" width="8.85546875" style="73" customWidth="1"/>
    <col min="2561" max="2561" width="1" style="73" customWidth="1"/>
    <col min="2562" max="2562" width="13.85546875" style="73" customWidth="1"/>
    <col min="2563" max="2563" width="1" style="73" customWidth="1"/>
    <col min="2564" max="2564" width="13.85546875" style="73" customWidth="1"/>
    <col min="2565" max="2565" width="1" style="73" customWidth="1"/>
    <col min="2566" max="2566" width="13.85546875" style="73" customWidth="1"/>
    <col min="2567" max="2567" width="1" style="73" customWidth="1"/>
    <col min="2568" max="2568" width="13.85546875" style="73" customWidth="1"/>
    <col min="2569" max="2569" width="12.5703125" style="73" customWidth="1"/>
    <col min="2570" max="2814" width="9.140625" style="73"/>
    <col min="2815" max="2815" width="52.85546875" style="73" customWidth="1"/>
    <col min="2816" max="2816" width="8.85546875" style="73" customWidth="1"/>
    <col min="2817" max="2817" width="1" style="73" customWidth="1"/>
    <col min="2818" max="2818" width="13.85546875" style="73" customWidth="1"/>
    <col min="2819" max="2819" width="1" style="73" customWidth="1"/>
    <col min="2820" max="2820" width="13.85546875" style="73" customWidth="1"/>
    <col min="2821" max="2821" width="1" style="73" customWidth="1"/>
    <col min="2822" max="2822" width="13.85546875" style="73" customWidth="1"/>
    <col min="2823" max="2823" width="1" style="73" customWidth="1"/>
    <col min="2824" max="2824" width="13.85546875" style="73" customWidth="1"/>
    <col min="2825" max="2825" width="12.5703125" style="73" customWidth="1"/>
    <col min="2826" max="3070" width="9.140625" style="73"/>
    <col min="3071" max="3071" width="52.85546875" style="73" customWidth="1"/>
    <col min="3072" max="3072" width="8.85546875" style="73" customWidth="1"/>
    <col min="3073" max="3073" width="1" style="73" customWidth="1"/>
    <col min="3074" max="3074" width="13.85546875" style="73" customWidth="1"/>
    <col min="3075" max="3075" width="1" style="73" customWidth="1"/>
    <col min="3076" max="3076" width="13.85546875" style="73" customWidth="1"/>
    <col min="3077" max="3077" width="1" style="73" customWidth="1"/>
    <col min="3078" max="3078" width="13.85546875" style="73" customWidth="1"/>
    <col min="3079" max="3079" width="1" style="73" customWidth="1"/>
    <col min="3080" max="3080" width="13.85546875" style="73" customWidth="1"/>
    <col min="3081" max="3081" width="12.5703125" style="73" customWidth="1"/>
    <col min="3082" max="3326" width="9.140625" style="73"/>
    <col min="3327" max="3327" width="52.85546875" style="73" customWidth="1"/>
    <col min="3328" max="3328" width="8.85546875" style="73" customWidth="1"/>
    <col min="3329" max="3329" width="1" style="73" customWidth="1"/>
    <col min="3330" max="3330" width="13.85546875" style="73" customWidth="1"/>
    <col min="3331" max="3331" width="1" style="73" customWidth="1"/>
    <col min="3332" max="3332" width="13.85546875" style="73" customWidth="1"/>
    <col min="3333" max="3333" width="1" style="73" customWidth="1"/>
    <col min="3334" max="3334" width="13.85546875" style="73" customWidth="1"/>
    <col min="3335" max="3335" width="1" style="73" customWidth="1"/>
    <col min="3336" max="3336" width="13.85546875" style="73" customWidth="1"/>
    <col min="3337" max="3337" width="12.5703125" style="73" customWidth="1"/>
    <col min="3338" max="3582" width="9.140625" style="73"/>
    <col min="3583" max="3583" width="52.85546875" style="73" customWidth="1"/>
    <col min="3584" max="3584" width="8.85546875" style="73" customWidth="1"/>
    <col min="3585" max="3585" width="1" style="73" customWidth="1"/>
    <col min="3586" max="3586" width="13.85546875" style="73" customWidth="1"/>
    <col min="3587" max="3587" width="1" style="73" customWidth="1"/>
    <col min="3588" max="3588" width="13.85546875" style="73" customWidth="1"/>
    <col min="3589" max="3589" width="1" style="73" customWidth="1"/>
    <col min="3590" max="3590" width="13.85546875" style="73" customWidth="1"/>
    <col min="3591" max="3591" width="1" style="73" customWidth="1"/>
    <col min="3592" max="3592" width="13.85546875" style="73" customWidth="1"/>
    <col min="3593" max="3593" width="12.5703125" style="73" customWidth="1"/>
    <col min="3594" max="3838" width="9.140625" style="73"/>
    <col min="3839" max="3839" width="52.85546875" style="73" customWidth="1"/>
    <col min="3840" max="3840" width="8.85546875" style="73" customWidth="1"/>
    <col min="3841" max="3841" width="1" style="73" customWidth="1"/>
    <col min="3842" max="3842" width="13.85546875" style="73" customWidth="1"/>
    <col min="3843" max="3843" width="1" style="73" customWidth="1"/>
    <col min="3844" max="3844" width="13.85546875" style="73" customWidth="1"/>
    <col min="3845" max="3845" width="1" style="73" customWidth="1"/>
    <col min="3846" max="3846" width="13.85546875" style="73" customWidth="1"/>
    <col min="3847" max="3847" width="1" style="73" customWidth="1"/>
    <col min="3848" max="3848" width="13.85546875" style="73" customWidth="1"/>
    <col min="3849" max="3849" width="12.5703125" style="73" customWidth="1"/>
    <col min="3850" max="4094" width="9.140625" style="73"/>
    <col min="4095" max="4095" width="52.85546875" style="73" customWidth="1"/>
    <col min="4096" max="4096" width="8.85546875" style="73" customWidth="1"/>
    <col min="4097" max="4097" width="1" style="73" customWidth="1"/>
    <col min="4098" max="4098" width="13.85546875" style="73" customWidth="1"/>
    <col min="4099" max="4099" width="1" style="73" customWidth="1"/>
    <col min="4100" max="4100" width="13.85546875" style="73" customWidth="1"/>
    <col min="4101" max="4101" width="1" style="73" customWidth="1"/>
    <col min="4102" max="4102" width="13.85546875" style="73" customWidth="1"/>
    <col min="4103" max="4103" width="1" style="73" customWidth="1"/>
    <col min="4104" max="4104" width="13.85546875" style="73" customWidth="1"/>
    <col min="4105" max="4105" width="12.5703125" style="73" customWidth="1"/>
    <col min="4106" max="4350" width="9.140625" style="73"/>
    <col min="4351" max="4351" width="52.85546875" style="73" customWidth="1"/>
    <col min="4352" max="4352" width="8.85546875" style="73" customWidth="1"/>
    <col min="4353" max="4353" width="1" style="73" customWidth="1"/>
    <col min="4354" max="4354" width="13.85546875" style="73" customWidth="1"/>
    <col min="4355" max="4355" width="1" style="73" customWidth="1"/>
    <col min="4356" max="4356" width="13.85546875" style="73" customWidth="1"/>
    <col min="4357" max="4357" width="1" style="73" customWidth="1"/>
    <col min="4358" max="4358" width="13.85546875" style="73" customWidth="1"/>
    <col min="4359" max="4359" width="1" style="73" customWidth="1"/>
    <col min="4360" max="4360" width="13.85546875" style="73" customWidth="1"/>
    <col min="4361" max="4361" width="12.5703125" style="73" customWidth="1"/>
    <col min="4362" max="4606" width="9.140625" style="73"/>
    <col min="4607" max="4607" width="52.85546875" style="73" customWidth="1"/>
    <col min="4608" max="4608" width="8.85546875" style="73" customWidth="1"/>
    <col min="4609" max="4609" width="1" style="73" customWidth="1"/>
    <col min="4610" max="4610" width="13.85546875" style="73" customWidth="1"/>
    <col min="4611" max="4611" width="1" style="73" customWidth="1"/>
    <col min="4612" max="4612" width="13.85546875" style="73" customWidth="1"/>
    <col min="4613" max="4613" width="1" style="73" customWidth="1"/>
    <col min="4614" max="4614" width="13.85546875" style="73" customWidth="1"/>
    <col min="4615" max="4615" width="1" style="73" customWidth="1"/>
    <col min="4616" max="4616" width="13.85546875" style="73" customWidth="1"/>
    <col min="4617" max="4617" width="12.5703125" style="73" customWidth="1"/>
    <col min="4618" max="4862" width="9.140625" style="73"/>
    <col min="4863" max="4863" width="52.85546875" style="73" customWidth="1"/>
    <col min="4864" max="4864" width="8.85546875" style="73" customWidth="1"/>
    <col min="4865" max="4865" width="1" style="73" customWidth="1"/>
    <col min="4866" max="4866" width="13.85546875" style="73" customWidth="1"/>
    <col min="4867" max="4867" width="1" style="73" customWidth="1"/>
    <col min="4868" max="4868" width="13.85546875" style="73" customWidth="1"/>
    <col min="4869" max="4869" width="1" style="73" customWidth="1"/>
    <col min="4870" max="4870" width="13.85546875" style="73" customWidth="1"/>
    <col min="4871" max="4871" width="1" style="73" customWidth="1"/>
    <col min="4872" max="4872" width="13.85546875" style="73" customWidth="1"/>
    <col min="4873" max="4873" width="12.5703125" style="73" customWidth="1"/>
    <col min="4874" max="5118" width="9.140625" style="73"/>
    <col min="5119" max="5119" width="52.85546875" style="73" customWidth="1"/>
    <col min="5120" max="5120" width="8.85546875" style="73" customWidth="1"/>
    <col min="5121" max="5121" width="1" style="73" customWidth="1"/>
    <col min="5122" max="5122" width="13.85546875" style="73" customWidth="1"/>
    <col min="5123" max="5123" width="1" style="73" customWidth="1"/>
    <col min="5124" max="5124" width="13.85546875" style="73" customWidth="1"/>
    <col min="5125" max="5125" width="1" style="73" customWidth="1"/>
    <col min="5126" max="5126" width="13.85546875" style="73" customWidth="1"/>
    <col min="5127" max="5127" width="1" style="73" customWidth="1"/>
    <col min="5128" max="5128" width="13.85546875" style="73" customWidth="1"/>
    <col min="5129" max="5129" width="12.5703125" style="73" customWidth="1"/>
    <col min="5130" max="5374" width="9.140625" style="73"/>
    <col min="5375" max="5375" width="52.85546875" style="73" customWidth="1"/>
    <col min="5376" max="5376" width="8.85546875" style="73" customWidth="1"/>
    <col min="5377" max="5377" width="1" style="73" customWidth="1"/>
    <col min="5378" max="5378" width="13.85546875" style="73" customWidth="1"/>
    <col min="5379" max="5379" width="1" style="73" customWidth="1"/>
    <col min="5380" max="5380" width="13.85546875" style="73" customWidth="1"/>
    <col min="5381" max="5381" width="1" style="73" customWidth="1"/>
    <col min="5382" max="5382" width="13.85546875" style="73" customWidth="1"/>
    <col min="5383" max="5383" width="1" style="73" customWidth="1"/>
    <col min="5384" max="5384" width="13.85546875" style="73" customWidth="1"/>
    <col min="5385" max="5385" width="12.5703125" style="73" customWidth="1"/>
    <col min="5386" max="5630" width="9.140625" style="73"/>
    <col min="5631" max="5631" width="52.85546875" style="73" customWidth="1"/>
    <col min="5632" max="5632" width="8.85546875" style="73" customWidth="1"/>
    <col min="5633" max="5633" width="1" style="73" customWidth="1"/>
    <col min="5634" max="5634" width="13.85546875" style="73" customWidth="1"/>
    <col min="5635" max="5635" width="1" style="73" customWidth="1"/>
    <col min="5636" max="5636" width="13.85546875" style="73" customWidth="1"/>
    <col min="5637" max="5637" width="1" style="73" customWidth="1"/>
    <col min="5638" max="5638" width="13.85546875" style="73" customWidth="1"/>
    <col min="5639" max="5639" width="1" style="73" customWidth="1"/>
    <col min="5640" max="5640" width="13.85546875" style="73" customWidth="1"/>
    <col min="5641" max="5641" width="12.5703125" style="73" customWidth="1"/>
    <col min="5642" max="5886" width="9.140625" style="73"/>
    <col min="5887" max="5887" width="52.85546875" style="73" customWidth="1"/>
    <col min="5888" max="5888" width="8.85546875" style="73" customWidth="1"/>
    <col min="5889" max="5889" width="1" style="73" customWidth="1"/>
    <col min="5890" max="5890" width="13.85546875" style="73" customWidth="1"/>
    <col min="5891" max="5891" width="1" style="73" customWidth="1"/>
    <col min="5892" max="5892" width="13.85546875" style="73" customWidth="1"/>
    <col min="5893" max="5893" width="1" style="73" customWidth="1"/>
    <col min="5894" max="5894" width="13.85546875" style="73" customWidth="1"/>
    <col min="5895" max="5895" width="1" style="73" customWidth="1"/>
    <col min="5896" max="5896" width="13.85546875" style="73" customWidth="1"/>
    <col min="5897" max="5897" width="12.5703125" style="73" customWidth="1"/>
    <col min="5898" max="6142" width="9.140625" style="73"/>
    <col min="6143" max="6143" width="52.85546875" style="73" customWidth="1"/>
    <col min="6144" max="6144" width="8.85546875" style="73" customWidth="1"/>
    <col min="6145" max="6145" width="1" style="73" customWidth="1"/>
    <col min="6146" max="6146" width="13.85546875" style="73" customWidth="1"/>
    <col min="6147" max="6147" width="1" style="73" customWidth="1"/>
    <col min="6148" max="6148" width="13.85546875" style="73" customWidth="1"/>
    <col min="6149" max="6149" width="1" style="73" customWidth="1"/>
    <col min="6150" max="6150" width="13.85546875" style="73" customWidth="1"/>
    <col min="6151" max="6151" width="1" style="73" customWidth="1"/>
    <col min="6152" max="6152" width="13.85546875" style="73" customWidth="1"/>
    <col min="6153" max="6153" width="12.5703125" style="73" customWidth="1"/>
    <col min="6154" max="6398" width="9.140625" style="73"/>
    <col min="6399" max="6399" width="52.85546875" style="73" customWidth="1"/>
    <col min="6400" max="6400" width="8.85546875" style="73" customWidth="1"/>
    <col min="6401" max="6401" width="1" style="73" customWidth="1"/>
    <col min="6402" max="6402" width="13.85546875" style="73" customWidth="1"/>
    <col min="6403" max="6403" width="1" style="73" customWidth="1"/>
    <col min="6404" max="6404" width="13.85546875" style="73" customWidth="1"/>
    <col min="6405" max="6405" width="1" style="73" customWidth="1"/>
    <col min="6406" max="6406" width="13.85546875" style="73" customWidth="1"/>
    <col min="6407" max="6407" width="1" style="73" customWidth="1"/>
    <col min="6408" max="6408" width="13.85546875" style="73" customWidth="1"/>
    <col min="6409" max="6409" width="12.5703125" style="73" customWidth="1"/>
    <col min="6410" max="6654" width="9.140625" style="73"/>
    <col min="6655" max="6655" width="52.85546875" style="73" customWidth="1"/>
    <col min="6656" max="6656" width="8.85546875" style="73" customWidth="1"/>
    <col min="6657" max="6657" width="1" style="73" customWidth="1"/>
    <col min="6658" max="6658" width="13.85546875" style="73" customWidth="1"/>
    <col min="6659" max="6659" width="1" style="73" customWidth="1"/>
    <col min="6660" max="6660" width="13.85546875" style="73" customWidth="1"/>
    <col min="6661" max="6661" width="1" style="73" customWidth="1"/>
    <col min="6662" max="6662" width="13.85546875" style="73" customWidth="1"/>
    <col min="6663" max="6663" width="1" style="73" customWidth="1"/>
    <col min="6664" max="6664" width="13.85546875" style="73" customWidth="1"/>
    <col min="6665" max="6665" width="12.5703125" style="73" customWidth="1"/>
    <col min="6666" max="6910" width="9.140625" style="73"/>
    <col min="6911" max="6911" width="52.85546875" style="73" customWidth="1"/>
    <col min="6912" max="6912" width="8.85546875" style="73" customWidth="1"/>
    <col min="6913" max="6913" width="1" style="73" customWidth="1"/>
    <col min="6914" max="6914" width="13.85546875" style="73" customWidth="1"/>
    <col min="6915" max="6915" width="1" style="73" customWidth="1"/>
    <col min="6916" max="6916" width="13.85546875" style="73" customWidth="1"/>
    <col min="6917" max="6917" width="1" style="73" customWidth="1"/>
    <col min="6918" max="6918" width="13.85546875" style="73" customWidth="1"/>
    <col min="6919" max="6919" width="1" style="73" customWidth="1"/>
    <col min="6920" max="6920" width="13.85546875" style="73" customWidth="1"/>
    <col min="6921" max="6921" width="12.5703125" style="73" customWidth="1"/>
    <col min="6922" max="7166" width="9.140625" style="73"/>
    <col min="7167" max="7167" width="52.85546875" style="73" customWidth="1"/>
    <col min="7168" max="7168" width="8.85546875" style="73" customWidth="1"/>
    <col min="7169" max="7169" width="1" style="73" customWidth="1"/>
    <col min="7170" max="7170" width="13.85546875" style="73" customWidth="1"/>
    <col min="7171" max="7171" width="1" style="73" customWidth="1"/>
    <col min="7172" max="7172" width="13.85546875" style="73" customWidth="1"/>
    <col min="7173" max="7173" width="1" style="73" customWidth="1"/>
    <col min="7174" max="7174" width="13.85546875" style="73" customWidth="1"/>
    <col min="7175" max="7175" width="1" style="73" customWidth="1"/>
    <col min="7176" max="7176" width="13.85546875" style="73" customWidth="1"/>
    <col min="7177" max="7177" width="12.5703125" style="73" customWidth="1"/>
    <col min="7178" max="7422" width="9.140625" style="73"/>
    <col min="7423" max="7423" width="52.85546875" style="73" customWidth="1"/>
    <col min="7424" max="7424" width="8.85546875" style="73" customWidth="1"/>
    <col min="7425" max="7425" width="1" style="73" customWidth="1"/>
    <col min="7426" max="7426" width="13.85546875" style="73" customWidth="1"/>
    <col min="7427" max="7427" width="1" style="73" customWidth="1"/>
    <col min="7428" max="7428" width="13.85546875" style="73" customWidth="1"/>
    <col min="7429" max="7429" width="1" style="73" customWidth="1"/>
    <col min="7430" max="7430" width="13.85546875" style="73" customWidth="1"/>
    <col min="7431" max="7431" width="1" style="73" customWidth="1"/>
    <col min="7432" max="7432" width="13.85546875" style="73" customWidth="1"/>
    <col min="7433" max="7433" width="12.5703125" style="73" customWidth="1"/>
    <col min="7434" max="7678" width="9.140625" style="73"/>
    <col min="7679" max="7679" width="52.85546875" style="73" customWidth="1"/>
    <col min="7680" max="7680" width="8.85546875" style="73" customWidth="1"/>
    <col min="7681" max="7681" width="1" style="73" customWidth="1"/>
    <col min="7682" max="7682" width="13.85546875" style="73" customWidth="1"/>
    <col min="7683" max="7683" width="1" style="73" customWidth="1"/>
    <col min="7684" max="7684" width="13.85546875" style="73" customWidth="1"/>
    <col min="7685" max="7685" width="1" style="73" customWidth="1"/>
    <col min="7686" max="7686" width="13.85546875" style="73" customWidth="1"/>
    <col min="7687" max="7687" width="1" style="73" customWidth="1"/>
    <col min="7688" max="7688" width="13.85546875" style="73" customWidth="1"/>
    <col min="7689" max="7689" width="12.5703125" style="73" customWidth="1"/>
    <col min="7690" max="7934" width="9.140625" style="73"/>
    <col min="7935" max="7935" width="52.85546875" style="73" customWidth="1"/>
    <col min="7936" max="7936" width="8.85546875" style="73" customWidth="1"/>
    <col min="7937" max="7937" width="1" style="73" customWidth="1"/>
    <col min="7938" max="7938" width="13.85546875" style="73" customWidth="1"/>
    <col min="7939" max="7939" width="1" style="73" customWidth="1"/>
    <col min="7940" max="7940" width="13.85546875" style="73" customWidth="1"/>
    <col min="7941" max="7941" width="1" style="73" customWidth="1"/>
    <col min="7942" max="7942" width="13.85546875" style="73" customWidth="1"/>
    <col min="7943" max="7943" width="1" style="73" customWidth="1"/>
    <col min="7944" max="7944" width="13.85546875" style="73" customWidth="1"/>
    <col min="7945" max="7945" width="12.5703125" style="73" customWidth="1"/>
    <col min="7946" max="8190" width="9.140625" style="73"/>
    <col min="8191" max="8191" width="52.85546875" style="73" customWidth="1"/>
    <col min="8192" max="8192" width="8.85546875" style="73" customWidth="1"/>
    <col min="8193" max="8193" width="1" style="73" customWidth="1"/>
    <col min="8194" max="8194" width="13.85546875" style="73" customWidth="1"/>
    <col min="8195" max="8195" width="1" style="73" customWidth="1"/>
    <col min="8196" max="8196" width="13.85546875" style="73" customWidth="1"/>
    <col min="8197" max="8197" width="1" style="73" customWidth="1"/>
    <col min="8198" max="8198" width="13.85546875" style="73" customWidth="1"/>
    <col min="8199" max="8199" width="1" style="73" customWidth="1"/>
    <col min="8200" max="8200" width="13.85546875" style="73" customWidth="1"/>
    <col min="8201" max="8201" width="12.5703125" style="73" customWidth="1"/>
    <col min="8202" max="8446" width="9.140625" style="73"/>
    <col min="8447" max="8447" width="52.85546875" style="73" customWidth="1"/>
    <col min="8448" max="8448" width="8.85546875" style="73" customWidth="1"/>
    <col min="8449" max="8449" width="1" style="73" customWidth="1"/>
    <col min="8450" max="8450" width="13.85546875" style="73" customWidth="1"/>
    <col min="8451" max="8451" width="1" style="73" customWidth="1"/>
    <col min="8452" max="8452" width="13.85546875" style="73" customWidth="1"/>
    <col min="8453" max="8453" width="1" style="73" customWidth="1"/>
    <col min="8454" max="8454" width="13.85546875" style="73" customWidth="1"/>
    <col min="8455" max="8455" width="1" style="73" customWidth="1"/>
    <col min="8456" max="8456" width="13.85546875" style="73" customWidth="1"/>
    <col min="8457" max="8457" width="12.5703125" style="73" customWidth="1"/>
    <col min="8458" max="8702" width="9.140625" style="73"/>
    <col min="8703" max="8703" width="52.85546875" style="73" customWidth="1"/>
    <col min="8704" max="8704" width="8.85546875" style="73" customWidth="1"/>
    <col min="8705" max="8705" width="1" style="73" customWidth="1"/>
    <col min="8706" max="8706" width="13.85546875" style="73" customWidth="1"/>
    <col min="8707" max="8707" width="1" style="73" customWidth="1"/>
    <col min="8708" max="8708" width="13.85546875" style="73" customWidth="1"/>
    <col min="8709" max="8709" width="1" style="73" customWidth="1"/>
    <col min="8710" max="8710" width="13.85546875" style="73" customWidth="1"/>
    <col min="8711" max="8711" width="1" style="73" customWidth="1"/>
    <col min="8712" max="8712" width="13.85546875" style="73" customWidth="1"/>
    <col min="8713" max="8713" width="12.5703125" style="73" customWidth="1"/>
    <col min="8714" max="8958" width="9.140625" style="73"/>
    <col min="8959" max="8959" width="52.85546875" style="73" customWidth="1"/>
    <col min="8960" max="8960" width="8.85546875" style="73" customWidth="1"/>
    <col min="8961" max="8961" width="1" style="73" customWidth="1"/>
    <col min="8962" max="8962" width="13.85546875" style="73" customWidth="1"/>
    <col min="8963" max="8963" width="1" style="73" customWidth="1"/>
    <col min="8964" max="8964" width="13.85546875" style="73" customWidth="1"/>
    <col min="8965" max="8965" width="1" style="73" customWidth="1"/>
    <col min="8966" max="8966" width="13.85546875" style="73" customWidth="1"/>
    <col min="8967" max="8967" width="1" style="73" customWidth="1"/>
    <col min="8968" max="8968" width="13.85546875" style="73" customWidth="1"/>
    <col min="8969" max="8969" width="12.5703125" style="73" customWidth="1"/>
    <col min="8970" max="9214" width="9.140625" style="73"/>
    <col min="9215" max="9215" width="52.85546875" style="73" customWidth="1"/>
    <col min="9216" max="9216" width="8.85546875" style="73" customWidth="1"/>
    <col min="9217" max="9217" width="1" style="73" customWidth="1"/>
    <col min="9218" max="9218" width="13.85546875" style="73" customWidth="1"/>
    <col min="9219" max="9219" width="1" style="73" customWidth="1"/>
    <col min="9220" max="9220" width="13.85546875" style="73" customWidth="1"/>
    <col min="9221" max="9221" width="1" style="73" customWidth="1"/>
    <col min="9222" max="9222" width="13.85546875" style="73" customWidth="1"/>
    <col min="9223" max="9223" width="1" style="73" customWidth="1"/>
    <col min="9224" max="9224" width="13.85546875" style="73" customWidth="1"/>
    <col min="9225" max="9225" width="12.5703125" style="73" customWidth="1"/>
    <col min="9226" max="9470" width="9.140625" style="73"/>
    <col min="9471" max="9471" width="52.85546875" style="73" customWidth="1"/>
    <col min="9472" max="9472" width="8.85546875" style="73" customWidth="1"/>
    <col min="9473" max="9473" width="1" style="73" customWidth="1"/>
    <col min="9474" max="9474" width="13.85546875" style="73" customWidth="1"/>
    <col min="9475" max="9475" width="1" style="73" customWidth="1"/>
    <col min="9476" max="9476" width="13.85546875" style="73" customWidth="1"/>
    <col min="9477" max="9477" width="1" style="73" customWidth="1"/>
    <col min="9478" max="9478" width="13.85546875" style="73" customWidth="1"/>
    <col min="9479" max="9479" width="1" style="73" customWidth="1"/>
    <col min="9480" max="9480" width="13.85546875" style="73" customWidth="1"/>
    <col min="9481" max="9481" width="12.5703125" style="73" customWidth="1"/>
    <col min="9482" max="9726" width="9.140625" style="73"/>
    <col min="9727" max="9727" width="52.85546875" style="73" customWidth="1"/>
    <col min="9728" max="9728" width="8.85546875" style="73" customWidth="1"/>
    <col min="9729" max="9729" width="1" style="73" customWidth="1"/>
    <col min="9730" max="9730" width="13.85546875" style="73" customWidth="1"/>
    <col min="9731" max="9731" width="1" style="73" customWidth="1"/>
    <col min="9732" max="9732" width="13.85546875" style="73" customWidth="1"/>
    <col min="9733" max="9733" width="1" style="73" customWidth="1"/>
    <col min="9734" max="9734" width="13.85546875" style="73" customWidth="1"/>
    <col min="9735" max="9735" width="1" style="73" customWidth="1"/>
    <col min="9736" max="9736" width="13.85546875" style="73" customWidth="1"/>
    <col min="9737" max="9737" width="12.5703125" style="73" customWidth="1"/>
    <col min="9738" max="9982" width="9.140625" style="73"/>
    <col min="9983" max="9983" width="52.85546875" style="73" customWidth="1"/>
    <col min="9984" max="9984" width="8.85546875" style="73" customWidth="1"/>
    <col min="9985" max="9985" width="1" style="73" customWidth="1"/>
    <col min="9986" max="9986" width="13.85546875" style="73" customWidth="1"/>
    <col min="9987" max="9987" width="1" style="73" customWidth="1"/>
    <col min="9988" max="9988" width="13.85546875" style="73" customWidth="1"/>
    <col min="9989" max="9989" width="1" style="73" customWidth="1"/>
    <col min="9990" max="9990" width="13.85546875" style="73" customWidth="1"/>
    <col min="9991" max="9991" width="1" style="73" customWidth="1"/>
    <col min="9992" max="9992" width="13.85546875" style="73" customWidth="1"/>
    <col min="9993" max="9993" width="12.5703125" style="73" customWidth="1"/>
    <col min="9994" max="10238" width="9.140625" style="73"/>
    <col min="10239" max="10239" width="52.85546875" style="73" customWidth="1"/>
    <col min="10240" max="10240" width="8.85546875" style="73" customWidth="1"/>
    <col min="10241" max="10241" width="1" style="73" customWidth="1"/>
    <col min="10242" max="10242" width="13.85546875" style="73" customWidth="1"/>
    <col min="10243" max="10243" width="1" style="73" customWidth="1"/>
    <col min="10244" max="10244" width="13.85546875" style="73" customWidth="1"/>
    <col min="10245" max="10245" width="1" style="73" customWidth="1"/>
    <col min="10246" max="10246" width="13.85546875" style="73" customWidth="1"/>
    <col min="10247" max="10247" width="1" style="73" customWidth="1"/>
    <col min="10248" max="10248" width="13.85546875" style="73" customWidth="1"/>
    <col min="10249" max="10249" width="12.5703125" style="73" customWidth="1"/>
    <col min="10250" max="10494" width="9.140625" style="73"/>
    <col min="10495" max="10495" width="52.85546875" style="73" customWidth="1"/>
    <col min="10496" max="10496" width="8.85546875" style="73" customWidth="1"/>
    <col min="10497" max="10497" width="1" style="73" customWidth="1"/>
    <col min="10498" max="10498" width="13.85546875" style="73" customWidth="1"/>
    <col min="10499" max="10499" width="1" style="73" customWidth="1"/>
    <col min="10500" max="10500" width="13.85546875" style="73" customWidth="1"/>
    <col min="10501" max="10501" width="1" style="73" customWidth="1"/>
    <col min="10502" max="10502" width="13.85546875" style="73" customWidth="1"/>
    <col min="10503" max="10503" width="1" style="73" customWidth="1"/>
    <col min="10504" max="10504" width="13.85546875" style="73" customWidth="1"/>
    <col min="10505" max="10505" width="12.5703125" style="73" customWidth="1"/>
    <col min="10506" max="10750" width="9.140625" style="73"/>
    <col min="10751" max="10751" width="52.85546875" style="73" customWidth="1"/>
    <col min="10752" max="10752" width="8.85546875" style="73" customWidth="1"/>
    <col min="10753" max="10753" width="1" style="73" customWidth="1"/>
    <col min="10754" max="10754" width="13.85546875" style="73" customWidth="1"/>
    <col min="10755" max="10755" width="1" style="73" customWidth="1"/>
    <col min="10756" max="10756" width="13.85546875" style="73" customWidth="1"/>
    <col min="10757" max="10757" width="1" style="73" customWidth="1"/>
    <col min="10758" max="10758" width="13.85546875" style="73" customWidth="1"/>
    <col min="10759" max="10759" width="1" style="73" customWidth="1"/>
    <col min="10760" max="10760" width="13.85546875" style="73" customWidth="1"/>
    <col min="10761" max="10761" width="12.5703125" style="73" customWidth="1"/>
    <col min="10762" max="11006" width="9.140625" style="73"/>
    <col min="11007" max="11007" width="52.85546875" style="73" customWidth="1"/>
    <col min="11008" max="11008" width="8.85546875" style="73" customWidth="1"/>
    <col min="11009" max="11009" width="1" style="73" customWidth="1"/>
    <col min="11010" max="11010" width="13.85546875" style="73" customWidth="1"/>
    <col min="11011" max="11011" width="1" style="73" customWidth="1"/>
    <col min="11012" max="11012" width="13.85546875" style="73" customWidth="1"/>
    <col min="11013" max="11013" width="1" style="73" customWidth="1"/>
    <col min="11014" max="11014" width="13.85546875" style="73" customWidth="1"/>
    <col min="11015" max="11015" width="1" style="73" customWidth="1"/>
    <col min="11016" max="11016" width="13.85546875" style="73" customWidth="1"/>
    <col min="11017" max="11017" width="12.5703125" style="73" customWidth="1"/>
    <col min="11018" max="11262" width="9.140625" style="73"/>
    <col min="11263" max="11263" width="52.85546875" style="73" customWidth="1"/>
    <col min="11264" max="11264" width="8.85546875" style="73" customWidth="1"/>
    <col min="11265" max="11265" width="1" style="73" customWidth="1"/>
    <col min="11266" max="11266" width="13.85546875" style="73" customWidth="1"/>
    <col min="11267" max="11267" width="1" style="73" customWidth="1"/>
    <col min="11268" max="11268" width="13.85546875" style="73" customWidth="1"/>
    <col min="11269" max="11269" width="1" style="73" customWidth="1"/>
    <col min="11270" max="11270" width="13.85546875" style="73" customWidth="1"/>
    <col min="11271" max="11271" width="1" style="73" customWidth="1"/>
    <col min="11272" max="11272" width="13.85546875" style="73" customWidth="1"/>
    <col min="11273" max="11273" width="12.5703125" style="73" customWidth="1"/>
    <col min="11274" max="11518" width="9.140625" style="73"/>
    <col min="11519" max="11519" width="52.85546875" style="73" customWidth="1"/>
    <col min="11520" max="11520" width="8.85546875" style="73" customWidth="1"/>
    <col min="11521" max="11521" width="1" style="73" customWidth="1"/>
    <col min="11522" max="11522" width="13.85546875" style="73" customWidth="1"/>
    <col min="11523" max="11523" width="1" style="73" customWidth="1"/>
    <col min="11524" max="11524" width="13.85546875" style="73" customWidth="1"/>
    <col min="11525" max="11525" width="1" style="73" customWidth="1"/>
    <col min="11526" max="11526" width="13.85546875" style="73" customWidth="1"/>
    <col min="11527" max="11527" width="1" style="73" customWidth="1"/>
    <col min="11528" max="11528" width="13.85546875" style="73" customWidth="1"/>
    <col min="11529" max="11529" width="12.5703125" style="73" customWidth="1"/>
    <col min="11530" max="11774" width="9.140625" style="73"/>
    <col min="11775" max="11775" width="52.85546875" style="73" customWidth="1"/>
    <col min="11776" max="11776" width="8.85546875" style="73" customWidth="1"/>
    <col min="11777" max="11777" width="1" style="73" customWidth="1"/>
    <col min="11778" max="11778" width="13.85546875" style="73" customWidth="1"/>
    <col min="11779" max="11779" width="1" style="73" customWidth="1"/>
    <col min="11780" max="11780" width="13.85546875" style="73" customWidth="1"/>
    <col min="11781" max="11781" width="1" style="73" customWidth="1"/>
    <col min="11782" max="11782" width="13.85546875" style="73" customWidth="1"/>
    <col min="11783" max="11783" width="1" style="73" customWidth="1"/>
    <col min="11784" max="11784" width="13.85546875" style="73" customWidth="1"/>
    <col min="11785" max="11785" width="12.5703125" style="73" customWidth="1"/>
    <col min="11786" max="12030" width="9.140625" style="73"/>
    <col min="12031" max="12031" width="52.85546875" style="73" customWidth="1"/>
    <col min="12032" max="12032" width="8.85546875" style="73" customWidth="1"/>
    <col min="12033" max="12033" width="1" style="73" customWidth="1"/>
    <col min="12034" max="12034" width="13.85546875" style="73" customWidth="1"/>
    <col min="12035" max="12035" width="1" style="73" customWidth="1"/>
    <col min="12036" max="12036" width="13.85546875" style="73" customWidth="1"/>
    <col min="12037" max="12037" width="1" style="73" customWidth="1"/>
    <col min="12038" max="12038" width="13.85546875" style="73" customWidth="1"/>
    <col min="12039" max="12039" width="1" style="73" customWidth="1"/>
    <col min="12040" max="12040" width="13.85546875" style="73" customWidth="1"/>
    <col min="12041" max="12041" width="12.5703125" style="73" customWidth="1"/>
    <col min="12042" max="12286" width="9.140625" style="73"/>
    <col min="12287" max="12287" width="52.85546875" style="73" customWidth="1"/>
    <col min="12288" max="12288" width="8.85546875" style="73" customWidth="1"/>
    <col min="12289" max="12289" width="1" style="73" customWidth="1"/>
    <col min="12290" max="12290" width="13.85546875" style="73" customWidth="1"/>
    <col min="12291" max="12291" width="1" style="73" customWidth="1"/>
    <col min="12292" max="12292" width="13.85546875" style="73" customWidth="1"/>
    <col min="12293" max="12293" width="1" style="73" customWidth="1"/>
    <col min="12294" max="12294" width="13.85546875" style="73" customWidth="1"/>
    <col min="12295" max="12295" width="1" style="73" customWidth="1"/>
    <col min="12296" max="12296" width="13.85546875" style="73" customWidth="1"/>
    <col min="12297" max="12297" width="12.5703125" style="73" customWidth="1"/>
    <col min="12298" max="12542" width="9.140625" style="73"/>
    <col min="12543" max="12543" width="52.85546875" style="73" customWidth="1"/>
    <col min="12544" max="12544" width="8.85546875" style="73" customWidth="1"/>
    <col min="12545" max="12545" width="1" style="73" customWidth="1"/>
    <col min="12546" max="12546" width="13.85546875" style="73" customWidth="1"/>
    <col min="12547" max="12547" width="1" style="73" customWidth="1"/>
    <col min="12548" max="12548" width="13.85546875" style="73" customWidth="1"/>
    <col min="12549" max="12549" width="1" style="73" customWidth="1"/>
    <col min="12550" max="12550" width="13.85546875" style="73" customWidth="1"/>
    <col min="12551" max="12551" width="1" style="73" customWidth="1"/>
    <col min="12552" max="12552" width="13.85546875" style="73" customWidth="1"/>
    <col min="12553" max="12553" width="12.5703125" style="73" customWidth="1"/>
    <col min="12554" max="12798" width="9.140625" style="73"/>
    <col min="12799" max="12799" width="52.85546875" style="73" customWidth="1"/>
    <col min="12800" max="12800" width="8.85546875" style="73" customWidth="1"/>
    <col min="12801" max="12801" width="1" style="73" customWidth="1"/>
    <col min="12802" max="12802" width="13.85546875" style="73" customWidth="1"/>
    <col min="12803" max="12803" width="1" style="73" customWidth="1"/>
    <col min="12804" max="12804" width="13.85546875" style="73" customWidth="1"/>
    <col min="12805" max="12805" width="1" style="73" customWidth="1"/>
    <col min="12806" max="12806" width="13.85546875" style="73" customWidth="1"/>
    <col min="12807" max="12807" width="1" style="73" customWidth="1"/>
    <col min="12808" max="12808" width="13.85546875" style="73" customWidth="1"/>
    <col min="12809" max="12809" width="12.5703125" style="73" customWidth="1"/>
    <col min="12810" max="13054" width="9.140625" style="73"/>
    <col min="13055" max="13055" width="52.85546875" style="73" customWidth="1"/>
    <col min="13056" max="13056" width="8.85546875" style="73" customWidth="1"/>
    <col min="13057" max="13057" width="1" style="73" customWidth="1"/>
    <col min="13058" max="13058" width="13.85546875" style="73" customWidth="1"/>
    <col min="13059" max="13059" width="1" style="73" customWidth="1"/>
    <col min="13060" max="13060" width="13.85546875" style="73" customWidth="1"/>
    <col min="13061" max="13061" width="1" style="73" customWidth="1"/>
    <col min="13062" max="13062" width="13.85546875" style="73" customWidth="1"/>
    <col min="13063" max="13063" width="1" style="73" customWidth="1"/>
    <col min="13064" max="13064" width="13.85546875" style="73" customWidth="1"/>
    <col min="13065" max="13065" width="12.5703125" style="73" customWidth="1"/>
    <col min="13066" max="13310" width="9.140625" style="73"/>
    <col min="13311" max="13311" width="52.85546875" style="73" customWidth="1"/>
    <col min="13312" max="13312" width="8.85546875" style="73" customWidth="1"/>
    <col min="13313" max="13313" width="1" style="73" customWidth="1"/>
    <col min="13314" max="13314" width="13.85546875" style="73" customWidth="1"/>
    <col min="13315" max="13315" width="1" style="73" customWidth="1"/>
    <col min="13316" max="13316" width="13.85546875" style="73" customWidth="1"/>
    <col min="13317" max="13317" width="1" style="73" customWidth="1"/>
    <col min="13318" max="13318" width="13.85546875" style="73" customWidth="1"/>
    <col min="13319" max="13319" width="1" style="73" customWidth="1"/>
    <col min="13320" max="13320" width="13.85546875" style="73" customWidth="1"/>
    <col min="13321" max="13321" width="12.5703125" style="73" customWidth="1"/>
    <col min="13322" max="13566" width="9.140625" style="73"/>
    <col min="13567" max="13567" width="52.85546875" style="73" customWidth="1"/>
    <col min="13568" max="13568" width="8.85546875" style="73" customWidth="1"/>
    <col min="13569" max="13569" width="1" style="73" customWidth="1"/>
    <col min="13570" max="13570" width="13.85546875" style="73" customWidth="1"/>
    <col min="13571" max="13571" width="1" style="73" customWidth="1"/>
    <col min="13572" max="13572" width="13.85546875" style="73" customWidth="1"/>
    <col min="13573" max="13573" width="1" style="73" customWidth="1"/>
    <col min="13574" max="13574" width="13.85546875" style="73" customWidth="1"/>
    <col min="13575" max="13575" width="1" style="73" customWidth="1"/>
    <col min="13576" max="13576" width="13.85546875" style="73" customWidth="1"/>
    <col min="13577" max="13577" width="12.5703125" style="73" customWidth="1"/>
    <col min="13578" max="13822" width="9.140625" style="73"/>
    <col min="13823" max="13823" width="52.85546875" style="73" customWidth="1"/>
    <col min="13824" max="13824" width="8.85546875" style="73" customWidth="1"/>
    <col min="13825" max="13825" width="1" style="73" customWidth="1"/>
    <col min="13826" max="13826" width="13.85546875" style="73" customWidth="1"/>
    <col min="13827" max="13827" width="1" style="73" customWidth="1"/>
    <col min="13828" max="13828" width="13.85546875" style="73" customWidth="1"/>
    <col min="13829" max="13829" width="1" style="73" customWidth="1"/>
    <col min="13830" max="13830" width="13.85546875" style="73" customWidth="1"/>
    <col min="13831" max="13831" width="1" style="73" customWidth="1"/>
    <col min="13832" max="13832" width="13.85546875" style="73" customWidth="1"/>
    <col min="13833" max="13833" width="12.5703125" style="73" customWidth="1"/>
    <col min="13834" max="14078" width="9.140625" style="73"/>
    <col min="14079" max="14079" width="52.85546875" style="73" customWidth="1"/>
    <col min="14080" max="14080" width="8.85546875" style="73" customWidth="1"/>
    <col min="14081" max="14081" width="1" style="73" customWidth="1"/>
    <col min="14082" max="14082" width="13.85546875" style="73" customWidth="1"/>
    <col min="14083" max="14083" width="1" style="73" customWidth="1"/>
    <col min="14084" max="14084" width="13.85546875" style="73" customWidth="1"/>
    <col min="14085" max="14085" width="1" style="73" customWidth="1"/>
    <col min="14086" max="14086" width="13.85546875" style="73" customWidth="1"/>
    <col min="14087" max="14087" width="1" style="73" customWidth="1"/>
    <col min="14088" max="14088" width="13.85546875" style="73" customWidth="1"/>
    <col min="14089" max="14089" width="12.5703125" style="73" customWidth="1"/>
    <col min="14090" max="14334" width="9.140625" style="73"/>
    <col min="14335" max="14335" width="52.85546875" style="73" customWidth="1"/>
    <col min="14336" max="14336" width="8.85546875" style="73" customWidth="1"/>
    <col min="14337" max="14337" width="1" style="73" customWidth="1"/>
    <col min="14338" max="14338" width="13.85546875" style="73" customWidth="1"/>
    <col min="14339" max="14339" width="1" style="73" customWidth="1"/>
    <col min="14340" max="14340" width="13.85546875" style="73" customWidth="1"/>
    <col min="14341" max="14341" width="1" style="73" customWidth="1"/>
    <col min="14342" max="14342" width="13.85546875" style="73" customWidth="1"/>
    <col min="14343" max="14343" width="1" style="73" customWidth="1"/>
    <col min="14344" max="14344" width="13.85546875" style="73" customWidth="1"/>
    <col min="14345" max="14345" width="12.5703125" style="73" customWidth="1"/>
    <col min="14346" max="14590" width="9.140625" style="73"/>
    <col min="14591" max="14591" width="52.85546875" style="73" customWidth="1"/>
    <col min="14592" max="14592" width="8.85546875" style="73" customWidth="1"/>
    <col min="14593" max="14593" width="1" style="73" customWidth="1"/>
    <col min="14594" max="14594" width="13.85546875" style="73" customWidth="1"/>
    <col min="14595" max="14595" width="1" style="73" customWidth="1"/>
    <col min="14596" max="14596" width="13.85546875" style="73" customWidth="1"/>
    <col min="14597" max="14597" width="1" style="73" customWidth="1"/>
    <col min="14598" max="14598" width="13.85546875" style="73" customWidth="1"/>
    <col min="14599" max="14599" width="1" style="73" customWidth="1"/>
    <col min="14600" max="14600" width="13.85546875" style="73" customWidth="1"/>
    <col min="14601" max="14601" width="12.5703125" style="73" customWidth="1"/>
    <col min="14602" max="14846" width="9.140625" style="73"/>
    <col min="14847" max="14847" width="52.85546875" style="73" customWidth="1"/>
    <col min="14848" max="14848" width="8.85546875" style="73" customWidth="1"/>
    <col min="14849" max="14849" width="1" style="73" customWidth="1"/>
    <col min="14850" max="14850" width="13.85546875" style="73" customWidth="1"/>
    <col min="14851" max="14851" width="1" style="73" customWidth="1"/>
    <col min="14852" max="14852" width="13.85546875" style="73" customWidth="1"/>
    <col min="14853" max="14853" width="1" style="73" customWidth="1"/>
    <col min="14854" max="14854" width="13.85546875" style="73" customWidth="1"/>
    <col min="14855" max="14855" width="1" style="73" customWidth="1"/>
    <col min="14856" max="14856" width="13.85546875" style="73" customWidth="1"/>
    <col min="14857" max="14857" width="12.5703125" style="73" customWidth="1"/>
    <col min="14858" max="15102" width="9.140625" style="73"/>
    <col min="15103" max="15103" width="52.85546875" style="73" customWidth="1"/>
    <col min="15104" max="15104" width="8.85546875" style="73" customWidth="1"/>
    <col min="15105" max="15105" width="1" style="73" customWidth="1"/>
    <col min="15106" max="15106" width="13.85546875" style="73" customWidth="1"/>
    <col min="15107" max="15107" width="1" style="73" customWidth="1"/>
    <col min="15108" max="15108" width="13.85546875" style="73" customWidth="1"/>
    <col min="15109" max="15109" width="1" style="73" customWidth="1"/>
    <col min="15110" max="15110" width="13.85546875" style="73" customWidth="1"/>
    <col min="15111" max="15111" width="1" style="73" customWidth="1"/>
    <col min="15112" max="15112" width="13.85546875" style="73" customWidth="1"/>
    <col min="15113" max="15113" width="12.5703125" style="73" customWidth="1"/>
    <col min="15114" max="15358" width="9.140625" style="73"/>
    <col min="15359" max="15359" width="52.85546875" style="73" customWidth="1"/>
    <col min="15360" max="15360" width="8.85546875" style="73" customWidth="1"/>
    <col min="15361" max="15361" width="1" style="73" customWidth="1"/>
    <col min="15362" max="15362" width="13.85546875" style="73" customWidth="1"/>
    <col min="15363" max="15363" width="1" style="73" customWidth="1"/>
    <col min="15364" max="15364" width="13.85546875" style="73" customWidth="1"/>
    <col min="15365" max="15365" width="1" style="73" customWidth="1"/>
    <col min="15366" max="15366" width="13.85546875" style="73" customWidth="1"/>
    <col min="15367" max="15367" width="1" style="73" customWidth="1"/>
    <col min="15368" max="15368" width="13.85546875" style="73" customWidth="1"/>
    <col min="15369" max="15369" width="12.5703125" style="73" customWidth="1"/>
    <col min="15370" max="15614" width="9.140625" style="73"/>
    <col min="15615" max="15615" width="52.85546875" style="73" customWidth="1"/>
    <col min="15616" max="15616" width="8.85546875" style="73" customWidth="1"/>
    <col min="15617" max="15617" width="1" style="73" customWidth="1"/>
    <col min="15618" max="15618" width="13.85546875" style="73" customWidth="1"/>
    <col min="15619" max="15619" width="1" style="73" customWidth="1"/>
    <col min="15620" max="15620" width="13.85546875" style="73" customWidth="1"/>
    <col min="15621" max="15621" width="1" style="73" customWidth="1"/>
    <col min="15622" max="15622" width="13.85546875" style="73" customWidth="1"/>
    <col min="15623" max="15623" width="1" style="73" customWidth="1"/>
    <col min="15624" max="15624" width="13.85546875" style="73" customWidth="1"/>
    <col min="15625" max="15625" width="12.5703125" style="73" customWidth="1"/>
    <col min="15626" max="15870" width="9.140625" style="73"/>
    <col min="15871" max="15871" width="52.85546875" style="73" customWidth="1"/>
    <col min="15872" max="15872" width="8.85546875" style="73" customWidth="1"/>
    <col min="15873" max="15873" width="1" style="73" customWidth="1"/>
    <col min="15874" max="15874" width="13.85546875" style="73" customWidth="1"/>
    <col min="15875" max="15875" width="1" style="73" customWidth="1"/>
    <col min="15876" max="15876" width="13.85546875" style="73" customWidth="1"/>
    <col min="15877" max="15877" width="1" style="73" customWidth="1"/>
    <col min="15878" max="15878" width="13.85546875" style="73" customWidth="1"/>
    <col min="15879" max="15879" width="1" style="73" customWidth="1"/>
    <col min="15880" max="15880" width="13.85546875" style="73" customWidth="1"/>
    <col min="15881" max="15881" width="12.5703125" style="73" customWidth="1"/>
    <col min="15882" max="16126" width="9.140625" style="73"/>
    <col min="16127" max="16127" width="52.85546875" style="73" customWidth="1"/>
    <col min="16128" max="16128" width="8.85546875" style="73" customWidth="1"/>
    <col min="16129" max="16129" width="1" style="73" customWidth="1"/>
    <col min="16130" max="16130" width="13.85546875" style="73" customWidth="1"/>
    <col min="16131" max="16131" width="1" style="73" customWidth="1"/>
    <col min="16132" max="16132" width="13.85546875" style="73" customWidth="1"/>
    <col min="16133" max="16133" width="1" style="73" customWidth="1"/>
    <col min="16134" max="16134" width="13.85546875" style="73" customWidth="1"/>
    <col min="16135" max="16135" width="1" style="73" customWidth="1"/>
    <col min="16136" max="16136" width="13.85546875" style="73" customWidth="1"/>
    <col min="16137" max="16137" width="12.5703125" style="73" customWidth="1"/>
    <col min="16138" max="16384" width="9.140625" style="73"/>
  </cols>
  <sheetData>
    <row r="1" spans="1:10" s="65" customFormat="1" ht="23.25" x14ac:dyDescent="0.25">
      <c r="A1" s="1" t="s">
        <v>199</v>
      </c>
      <c r="B1" s="61"/>
      <c r="C1" s="62"/>
      <c r="D1" s="63"/>
      <c r="E1" s="63"/>
      <c r="F1" s="63"/>
      <c r="G1" s="63"/>
      <c r="H1" s="64"/>
      <c r="I1" s="63"/>
      <c r="J1" s="64"/>
    </row>
    <row r="2" spans="1:10" s="65" customFormat="1" ht="23.25" x14ac:dyDescent="0.25">
      <c r="A2" s="190" t="s">
        <v>213</v>
      </c>
      <c r="B2" s="61"/>
      <c r="C2" s="62"/>
      <c r="D2" s="63"/>
      <c r="E2" s="63"/>
      <c r="F2" s="63"/>
      <c r="G2" s="63"/>
      <c r="H2" s="64"/>
      <c r="I2" s="63"/>
      <c r="J2" s="64"/>
    </row>
    <row r="3" spans="1:10" s="65" customFormat="1" ht="23.25" x14ac:dyDescent="0.25">
      <c r="A3" s="60" t="s">
        <v>62</v>
      </c>
      <c r="B3" s="61"/>
      <c r="C3" s="62"/>
      <c r="D3" s="63"/>
      <c r="E3" s="63"/>
      <c r="F3" s="63"/>
      <c r="G3" s="63"/>
      <c r="H3" s="64"/>
      <c r="I3" s="63"/>
      <c r="J3" s="64"/>
    </row>
    <row r="4" spans="1:10" s="69" customFormat="1" ht="11.25" customHeight="1" x14ac:dyDescent="0.25">
      <c r="A4" s="66"/>
      <c r="B4" s="67"/>
      <c r="C4" s="66"/>
      <c r="D4" s="68"/>
      <c r="E4" s="68"/>
      <c r="F4" s="68"/>
      <c r="G4" s="68"/>
      <c r="H4" s="68"/>
      <c r="I4" s="68"/>
      <c r="J4" s="68"/>
    </row>
    <row r="5" spans="1:10" x14ac:dyDescent="0.25">
      <c r="A5" s="70" t="s">
        <v>63</v>
      </c>
      <c r="D5" s="201" t="s">
        <v>1</v>
      </c>
      <c r="E5" s="201"/>
      <c r="F5" s="201"/>
      <c r="H5" s="201" t="s">
        <v>2</v>
      </c>
      <c r="I5" s="201"/>
      <c r="J5" s="201"/>
    </row>
    <row r="6" spans="1:10" x14ac:dyDescent="0.25">
      <c r="D6" s="202" t="s">
        <v>180</v>
      </c>
      <c r="E6" s="202"/>
      <c r="F6" s="202"/>
      <c r="H6" s="202" t="s">
        <v>180</v>
      </c>
      <c r="I6" s="202"/>
      <c r="J6" s="202"/>
    </row>
    <row r="7" spans="1:10" x14ac:dyDescent="0.25">
      <c r="D7" s="203" t="s">
        <v>219</v>
      </c>
      <c r="E7" s="202"/>
      <c r="F7" s="202"/>
      <c r="H7" s="203" t="s">
        <v>219</v>
      </c>
      <c r="I7" s="202"/>
      <c r="J7" s="202"/>
    </row>
    <row r="8" spans="1:10" x14ac:dyDescent="0.25">
      <c r="B8" s="67" t="s">
        <v>5</v>
      </c>
      <c r="D8" s="19" t="s">
        <v>153</v>
      </c>
      <c r="E8" s="20"/>
      <c r="F8" s="19" t="s">
        <v>6</v>
      </c>
      <c r="G8" s="21"/>
      <c r="H8" s="19" t="s">
        <v>153</v>
      </c>
      <c r="I8" s="20"/>
      <c r="J8" s="19" t="s">
        <v>6</v>
      </c>
    </row>
    <row r="9" spans="1:10" x14ac:dyDescent="0.45">
      <c r="A9" s="74" t="s">
        <v>184</v>
      </c>
      <c r="B9" s="75"/>
      <c r="D9" s="200" t="s">
        <v>8</v>
      </c>
      <c r="E9" s="200"/>
      <c r="F9" s="200"/>
      <c r="G9" s="200"/>
      <c r="H9" s="200"/>
      <c r="I9" s="200"/>
      <c r="J9" s="200"/>
    </row>
    <row r="10" spans="1:10" x14ac:dyDescent="0.45">
      <c r="A10" s="74" t="s">
        <v>64</v>
      </c>
      <c r="H10" s="72"/>
      <c r="J10" s="72"/>
    </row>
    <row r="11" spans="1:10" x14ac:dyDescent="0.25">
      <c r="A11" s="70" t="s">
        <v>182</v>
      </c>
      <c r="B11" s="71">
        <v>11</v>
      </c>
      <c r="D11" s="76">
        <v>1634470</v>
      </c>
      <c r="E11" s="76"/>
      <c r="F11" s="76">
        <v>1810857</v>
      </c>
      <c r="G11" s="76"/>
      <c r="H11" s="76">
        <v>1314145</v>
      </c>
      <c r="I11" s="76"/>
      <c r="J11" s="76">
        <v>1468486</v>
      </c>
    </row>
    <row r="12" spans="1:10" x14ac:dyDescent="0.25">
      <c r="A12" s="70" t="s">
        <v>65</v>
      </c>
      <c r="D12" s="77">
        <v>11828</v>
      </c>
      <c r="E12" s="76"/>
      <c r="F12" s="77">
        <v>2008</v>
      </c>
      <c r="G12" s="76"/>
      <c r="H12" s="77">
        <v>6169</v>
      </c>
      <c r="I12" s="76"/>
      <c r="J12" s="77">
        <v>2448</v>
      </c>
    </row>
    <row r="13" spans="1:10" x14ac:dyDescent="0.45">
      <c r="A13" s="78" t="s">
        <v>66</v>
      </c>
      <c r="D13" s="79">
        <f>SUM(D11:D12)</f>
        <v>1646298</v>
      </c>
      <c r="E13" s="80"/>
      <c r="F13" s="79">
        <f>SUM(F11:F12)</f>
        <v>1812865</v>
      </c>
      <c r="G13" s="80"/>
      <c r="H13" s="79">
        <f>SUM(H11:H12)</f>
        <v>1320314</v>
      </c>
      <c r="I13" s="80"/>
      <c r="J13" s="79">
        <f>SUM(J11:J12)</f>
        <v>1470934</v>
      </c>
    </row>
    <row r="14" spans="1:10" ht="9.9499999999999993" customHeight="1" x14ac:dyDescent="0.25">
      <c r="D14" s="76"/>
      <c r="E14" s="76"/>
      <c r="F14" s="76"/>
      <c r="G14" s="76"/>
      <c r="H14" s="76"/>
      <c r="I14" s="76"/>
      <c r="J14" s="76"/>
    </row>
    <row r="15" spans="1:10" x14ac:dyDescent="0.45">
      <c r="A15" s="81" t="s">
        <v>67</v>
      </c>
      <c r="D15" s="76"/>
      <c r="E15" s="76"/>
      <c r="F15" s="76"/>
      <c r="G15" s="76"/>
      <c r="H15" s="76"/>
      <c r="I15" s="76"/>
      <c r="J15" s="76"/>
    </row>
    <row r="16" spans="1:10" x14ac:dyDescent="0.25">
      <c r="A16" s="70" t="s">
        <v>183</v>
      </c>
      <c r="B16" s="71">
        <v>5</v>
      </c>
      <c r="D16" s="76">
        <v>-1513893</v>
      </c>
      <c r="E16" s="76"/>
      <c r="F16" s="76">
        <v>-1639266</v>
      </c>
      <c r="G16" s="76"/>
      <c r="H16" s="76">
        <v>-1237567</v>
      </c>
      <c r="I16" s="76"/>
      <c r="J16" s="76">
        <v>-1341085</v>
      </c>
    </row>
    <row r="17" spans="1:10" s="69" customFormat="1" x14ac:dyDescent="0.25">
      <c r="A17" s="66" t="s">
        <v>68</v>
      </c>
      <c r="B17" s="67"/>
      <c r="C17" s="66"/>
      <c r="D17" s="76">
        <v>-73051</v>
      </c>
      <c r="E17" s="76"/>
      <c r="F17" s="76">
        <v>-85213</v>
      </c>
      <c r="G17" s="76"/>
      <c r="H17" s="76">
        <v>-54353</v>
      </c>
      <c r="I17" s="76"/>
      <c r="J17" s="76">
        <v>-71869</v>
      </c>
    </row>
    <row r="18" spans="1:10" s="69" customFormat="1" x14ac:dyDescent="0.25">
      <c r="A18" s="70" t="s">
        <v>69</v>
      </c>
      <c r="B18" s="67">
        <v>4</v>
      </c>
      <c r="C18" s="66"/>
      <c r="D18" s="82">
        <v>-116118</v>
      </c>
      <c r="E18" s="76"/>
      <c r="F18" s="82">
        <v>-84660</v>
      </c>
      <c r="G18" s="76"/>
      <c r="H18" s="82">
        <v>-32435</v>
      </c>
      <c r="I18" s="76"/>
      <c r="J18" s="82">
        <v>-39181</v>
      </c>
    </row>
    <row r="19" spans="1:10" x14ac:dyDescent="0.25">
      <c r="A19" s="70" t="s">
        <v>70</v>
      </c>
      <c r="D19" s="77">
        <v>-52444</v>
      </c>
      <c r="E19" s="76"/>
      <c r="F19" s="77">
        <v>-47549</v>
      </c>
      <c r="G19" s="76"/>
      <c r="H19" s="77">
        <v>-40592</v>
      </c>
      <c r="I19" s="76"/>
      <c r="J19" s="77">
        <v>-38781</v>
      </c>
    </row>
    <row r="20" spans="1:10" x14ac:dyDescent="0.45">
      <c r="A20" s="83" t="s">
        <v>71</v>
      </c>
      <c r="D20" s="79">
        <f>SUM(D16:D19)</f>
        <v>-1755506</v>
      </c>
      <c r="E20" s="80"/>
      <c r="F20" s="79">
        <f>SUM(F16:F19)</f>
        <v>-1856688</v>
      </c>
      <c r="G20" s="80"/>
      <c r="H20" s="79">
        <f>SUM(H16:H19)</f>
        <v>-1364947</v>
      </c>
      <c r="I20" s="80"/>
      <c r="J20" s="79">
        <f>SUM(J16:J19)</f>
        <v>-1490916</v>
      </c>
    </row>
    <row r="21" spans="1:10" ht="9.9499999999999993" customHeight="1" x14ac:dyDescent="0.25">
      <c r="D21" s="76"/>
      <c r="E21" s="76"/>
      <c r="F21" s="76"/>
      <c r="G21" s="76"/>
      <c r="H21" s="76"/>
      <c r="I21" s="76"/>
      <c r="J21" s="76"/>
    </row>
    <row r="22" spans="1:10" x14ac:dyDescent="0.25">
      <c r="A22" s="70" t="s">
        <v>231</v>
      </c>
      <c r="D22" s="68">
        <v>0</v>
      </c>
      <c r="F22" s="77">
        <v>15</v>
      </c>
      <c r="H22" s="68">
        <v>0</v>
      </c>
      <c r="J22" s="68">
        <v>0</v>
      </c>
    </row>
    <row r="23" spans="1:10" x14ac:dyDescent="0.45">
      <c r="A23" s="84" t="s">
        <v>242</v>
      </c>
      <c r="D23" s="85">
        <f>SUM(D13,D20,D22)</f>
        <v>-109208</v>
      </c>
      <c r="E23" s="76"/>
      <c r="F23" s="85">
        <f>SUM(F13,F20,F22)</f>
        <v>-43808</v>
      </c>
      <c r="G23" s="76"/>
      <c r="H23" s="85">
        <f>SUM(H13,H20,H22)</f>
        <v>-44633</v>
      </c>
      <c r="I23" s="76"/>
      <c r="J23" s="85">
        <f>SUM(J13,J20,J22)</f>
        <v>-19982</v>
      </c>
    </row>
    <row r="24" spans="1:10" x14ac:dyDescent="0.45">
      <c r="A24" s="183" t="s">
        <v>239</v>
      </c>
      <c r="D24" s="77">
        <v>14207</v>
      </c>
      <c r="E24" s="82"/>
      <c r="F24" s="77">
        <v>-682</v>
      </c>
      <c r="G24" s="82"/>
      <c r="H24" s="77">
        <v>5916</v>
      </c>
      <c r="I24" s="82"/>
      <c r="J24" s="77">
        <v>209</v>
      </c>
    </row>
    <row r="25" spans="1:10" ht="22.5" thickBot="1" x14ac:dyDescent="0.3">
      <c r="A25" s="86" t="s">
        <v>232</v>
      </c>
      <c r="D25" s="87">
        <f>+D23+D24</f>
        <v>-95001</v>
      </c>
      <c r="E25" s="80"/>
      <c r="F25" s="87">
        <f>F23+F24</f>
        <v>-44490</v>
      </c>
      <c r="G25" s="80"/>
      <c r="H25" s="87">
        <f>+H23+H24</f>
        <v>-38717</v>
      </c>
      <c r="I25" s="80"/>
      <c r="J25" s="87">
        <f>J23+J24</f>
        <v>-19773</v>
      </c>
    </row>
    <row r="26" spans="1:10" ht="9.9499999999999993" customHeight="1" thickTop="1" x14ac:dyDescent="0.25">
      <c r="A26" s="86"/>
      <c r="D26" s="88"/>
      <c r="E26" s="80"/>
      <c r="F26" s="88"/>
      <c r="G26" s="80"/>
      <c r="H26" s="88"/>
      <c r="I26" s="80"/>
      <c r="J26" s="88"/>
    </row>
    <row r="27" spans="1:10" x14ac:dyDescent="0.25">
      <c r="A27" s="89" t="s">
        <v>72</v>
      </c>
      <c r="D27" s="90"/>
      <c r="E27" s="80"/>
      <c r="F27" s="90"/>
      <c r="G27" s="80"/>
      <c r="H27" s="90"/>
      <c r="I27" s="80"/>
      <c r="J27" s="90"/>
    </row>
    <row r="28" spans="1:10" x14ac:dyDescent="0.25">
      <c r="A28" s="91" t="s">
        <v>73</v>
      </c>
      <c r="D28" s="90"/>
      <c r="E28" s="80"/>
      <c r="F28" s="90"/>
      <c r="G28" s="80"/>
      <c r="H28" s="90"/>
      <c r="I28" s="80"/>
      <c r="J28" s="90"/>
    </row>
    <row r="29" spans="1:10" x14ac:dyDescent="0.25">
      <c r="A29" s="92" t="s">
        <v>74</v>
      </c>
      <c r="D29" s="72">
        <v>-3062</v>
      </c>
      <c r="E29" s="93"/>
      <c r="F29" s="93">
        <v>-2616</v>
      </c>
      <c r="G29" s="93"/>
      <c r="H29" s="93">
        <v>0</v>
      </c>
      <c r="I29" s="93"/>
      <c r="J29" s="93">
        <v>0</v>
      </c>
    </row>
    <row r="30" spans="1:10" x14ac:dyDescent="0.25">
      <c r="A30" s="89" t="s">
        <v>160</v>
      </c>
      <c r="D30" s="94">
        <f>SUM(D29:D29)</f>
        <v>-3062</v>
      </c>
      <c r="E30" s="95"/>
      <c r="F30" s="94">
        <f>SUM(F29:F29)</f>
        <v>-2616</v>
      </c>
      <c r="G30" s="95"/>
      <c r="H30" s="94">
        <f>SUM(H29:H29)</f>
        <v>0</v>
      </c>
      <c r="I30" s="95"/>
      <c r="J30" s="94">
        <f>SUM(J29:J29)</f>
        <v>0</v>
      </c>
    </row>
    <row r="31" spans="1:10" x14ac:dyDescent="0.25">
      <c r="A31" s="89" t="s">
        <v>202</v>
      </c>
      <c r="D31" s="95">
        <f>+D30</f>
        <v>-3062</v>
      </c>
      <c r="E31" s="95"/>
      <c r="F31" s="95">
        <f>+F30</f>
        <v>-2616</v>
      </c>
      <c r="G31" s="95"/>
      <c r="H31" s="95">
        <f>+H30</f>
        <v>0</v>
      </c>
      <c r="I31" s="95"/>
      <c r="J31" s="95">
        <f>+J30</f>
        <v>0</v>
      </c>
    </row>
    <row r="32" spans="1:10" ht="22.5" thickBot="1" x14ac:dyDescent="0.5">
      <c r="A32" s="84" t="s">
        <v>233</v>
      </c>
      <c r="D32" s="96">
        <f>SUM(D25,D31)</f>
        <v>-98063</v>
      </c>
      <c r="E32" s="97"/>
      <c r="F32" s="96">
        <f>SUM(F25,F31)</f>
        <v>-47106</v>
      </c>
      <c r="G32" s="97"/>
      <c r="H32" s="96">
        <f>SUM(H25,H31)</f>
        <v>-38717</v>
      </c>
      <c r="I32" s="97"/>
      <c r="J32" s="96">
        <f>SUM(J25,J31)</f>
        <v>-19773</v>
      </c>
    </row>
    <row r="33" spans="1:10" ht="9.9499999999999993" customHeight="1" thickTop="1" x14ac:dyDescent="0.25">
      <c r="A33" s="89"/>
      <c r="D33" s="95"/>
      <c r="E33" s="97"/>
      <c r="F33" s="95"/>
      <c r="G33" s="97"/>
      <c r="H33" s="95"/>
      <c r="I33" s="97"/>
      <c r="J33" s="95"/>
    </row>
    <row r="34" spans="1:10" x14ac:dyDescent="0.25">
      <c r="A34" s="86" t="s">
        <v>234</v>
      </c>
      <c r="D34" s="88"/>
      <c r="E34" s="80"/>
      <c r="F34" s="88"/>
      <c r="G34" s="80"/>
      <c r="H34" s="88"/>
      <c r="I34" s="80"/>
      <c r="J34" s="88"/>
    </row>
    <row r="35" spans="1:10" x14ac:dyDescent="0.25">
      <c r="A35" s="70" t="s">
        <v>75</v>
      </c>
      <c r="D35" s="82">
        <f>+D25-D36</f>
        <v>-71899</v>
      </c>
      <c r="E35" s="82"/>
      <c r="F35" s="82">
        <v>-42013</v>
      </c>
      <c r="G35" s="82"/>
      <c r="H35" s="82">
        <f>+H25-H36</f>
        <v>-38717</v>
      </c>
      <c r="I35" s="82"/>
      <c r="J35" s="82">
        <v>-19773</v>
      </c>
    </row>
    <row r="36" spans="1:10" x14ac:dyDescent="0.25">
      <c r="A36" s="70" t="s">
        <v>76</v>
      </c>
      <c r="D36" s="77">
        <v>-23102</v>
      </c>
      <c r="E36" s="82"/>
      <c r="F36" s="77">
        <v>-2477</v>
      </c>
      <c r="G36" s="82"/>
      <c r="H36" s="77">
        <v>0</v>
      </c>
      <c r="I36" s="82"/>
      <c r="J36" s="77">
        <v>0</v>
      </c>
    </row>
    <row r="37" spans="1:10" ht="22.5" thickBot="1" x14ac:dyDescent="0.5">
      <c r="A37" s="84" t="s">
        <v>235</v>
      </c>
      <c r="D37" s="98">
        <f>SUM(D35:D36)</f>
        <v>-95001</v>
      </c>
      <c r="E37" s="80"/>
      <c r="F37" s="98">
        <f>SUM(F35:F36)</f>
        <v>-44490</v>
      </c>
      <c r="G37" s="80"/>
      <c r="H37" s="98">
        <f>SUM(H35:H36)</f>
        <v>-38717</v>
      </c>
      <c r="I37" s="80"/>
      <c r="J37" s="98">
        <f>SUM(J35:J36)</f>
        <v>-19773</v>
      </c>
    </row>
    <row r="38" spans="1:10" ht="9.9499999999999993" customHeight="1" thickTop="1" x14ac:dyDescent="0.25">
      <c r="A38" s="86"/>
      <c r="D38" s="88"/>
      <c r="E38" s="80"/>
      <c r="F38" s="88"/>
      <c r="G38" s="80"/>
      <c r="H38" s="88"/>
      <c r="I38" s="80"/>
      <c r="J38" s="88"/>
    </row>
    <row r="39" spans="1:10" x14ac:dyDescent="0.25">
      <c r="A39" s="89" t="s">
        <v>236</v>
      </c>
      <c r="D39" s="90"/>
      <c r="E39" s="80"/>
      <c r="F39" s="90"/>
      <c r="G39" s="80"/>
      <c r="H39" s="90"/>
      <c r="I39" s="80"/>
      <c r="J39" s="90"/>
    </row>
    <row r="40" spans="1:10" x14ac:dyDescent="0.25">
      <c r="A40" s="70" t="s">
        <v>77</v>
      </c>
      <c r="D40" s="82">
        <f>+D32-D41</f>
        <v>-74475</v>
      </c>
      <c r="E40" s="82"/>
      <c r="F40" s="82">
        <v>-44405</v>
      </c>
      <c r="G40" s="99"/>
      <c r="H40" s="82">
        <f>+H32-H41</f>
        <v>-38717</v>
      </c>
      <c r="I40" s="99"/>
      <c r="J40" s="82">
        <v>-19773</v>
      </c>
    </row>
    <row r="41" spans="1:10" x14ac:dyDescent="0.25">
      <c r="A41" s="92" t="s">
        <v>78</v>
      </c>
      <c r="D41" s="77">
        <v>-23588</v>
      </c>
      <c r="E41" s="82"/>
      <c r="F41" s="77">
        <v>-2701</v>
      </c>
      <c r="G41" s="99"/>
      <c r="H41" s="101">
        <v>0</v>
      </c>
      <c r="I41" s="99"/>
      <c r="J41" s="101">
        <v>0</v>
      </c>
    </row>
    <row r="42" spans="1:10" ht="22.5" thickBot="1" x14ac:dyDescent="0.3">
      <c r="A42" s="89" t="s">
        <v>233</v>
      </c>
      <c r="D42" s="102">
        <f>SUM(D40:D41)</f>
        <v>-98063</v>
      </c>
      <c r="E42" s="97"/>
      <c r="F42" s="102">
        <f>SUM(F40:F41)</f>
        <v>-47106</v>
      </c>
      <c r="G42" s="97"/>
      <c r="H42" s="102">
        <f>SUM(H40:H41)</f>
        <v>-38717</v>
      </c>
      <c r="I42" s="97"/>
      <c r="J42" s="102">
        <f>SUM(J40:J41)</f>
        <v>-19773</v>
      </c>
    </row>
    <row r="43" spans="1:10" ht="9.9499999999999993" customHeight="1" thickTop="1" x14ac:dyDescent="0.25">
      <c r="A43" s="89"/>
      <c r="D43" s="95"/>
      <c r="E43" s="97"/>
      <c r="F43" s="95"/>
      <c r="G43" s="97"/>
      <c r="H43" s="95"/>
      <c r="I43" s="97"/>
      <c r="J43" s="95"/>
    </row>
    <row r="44" spans="1:10" x14ac:dyDescent="0.45">
      <c r="A44" s="84" t="s">
        <v>237</v>
      </c>
      <c r="B44" s="71">
        <v>12</v>
      </c>
      <c r="H44" s="72"/>
      <c r="J44" s="72"/>
    </row>
    <row r="45" spans="1:10" ht="22.5" thickBot="1" x14ac:dyDescent="0.5">
      <c r="A45" s="183" t="s">
        <v>238</v>
      </c>
      <c r="D45" s="180">
        <f>+D35/681480</f>
        <v>-0.1055041967482538</v>
      </c>
      <c r="E45" s="104"/>
      <c r="F45" s="193">
        <f>+F35/681480</f>
        <v>-6.1649644890532374E-2</v>
      </c>
      <c r="G45" s="104"/>
      <c r="H45" s="180">
        <f>+H35/681480</f>
        <v>-5.6813112637201388E-2</v>
      </c>
      <c r="I45" s="105"/>
      <c r="J45" s="193">
        <f>+J35/681480</f>
        <v>-2.9014791336502907E-2</v>
      </c>
    </row>
    <row r="46" spans="1:10" ht="22.5" thickTop="1" x14ac:dyDescent="0.25"/>
    <row r="47" spans="1:10" x14ac:dyDescent="0.25">
      <c r="D47" s="72">
        <f>+D42-D32</f>
        <v>0</v>
      </c>
      <c r="H47" s="68">
        <f>+H42-H32</f>
        <v>0</v>
      </c>
    </row>
    <row r="48" spans="1:10" ht="9" customHeight="1" x14ac:dyDescent="0.25">
      <c r="D48" s="88"/>
      <c r="E48" s="80"/>
      <c r="F48" s="88"/>
      <c r="G48" s="80"/>
      <c r="H48" s="88"/>
      <c r="I48" s="80"/>
      <c r="J48" s="88"/>
    </row>
    <row r="49" spans="1:10" x14ac:dyDescent="0.25">
      <c r="D49" s="90"/>
      <c r="E49" s="80"/>
      <c r="F49" s="90"/>
      <c r="G49" s="80"/>
      <c r="H49" s="90"/>
      <c r="I49" s="80"/>
      <c r="J49" s="90"/>
    </row>
    <row r="50" spans="1:10" x14ac:dyDescent="0.25">
      <c r="D50" s="90"/>
      <c r="E50" s="80"/>
      <c r="F50" s="90"/>
      <c r="G50" s="80"/>
      <c r="H50" s="90"/>
      <c r="I50" s="80"/>
      <c r="J50" s="90"/>
    </row>
    <row r="51" spans="1:10" x14ac:dyDescent="0.25">
      <c r="A51" s="73"/>
      <c r="B51" s="73"/>
      <c r="C51" s="73"/>
      <c r="D51" s="73"/>
      <c r="E51" s="73"/>
      <c r="F51" s="73"/>
      <c r="G51" s="73"/>
      <c r="H51" s="73"/>
      <c r="I51" s="73"/>
      <c r="J51" s="73"/>
    </row>
    <row r="52" spans="1:10" x14ac:dyDescent="0.25">
      <c r="A52" s="73"/>
      <c r="B52" s="73"/>
      <c r="C52" s="73"/>
      <c r="D52" s="73"/>
      <c r="E52" s="73"/>
      <c r="F52" s="73"/>
      <c r="G52" s="73"/>
      <c r="H52" s="73"/>
      <c r="I52" s="73"/>
      <c r="J52" s="73"/>
    </row>
    <row r="53" spans="1:10" x14ac:dyDescent="0.25">
      <c r="A53" s="73"/>
      <c r="B53" s="73"/>
      <c r="C53" s="73"/>
      <c r="D53" s="73"/>
      <c r="E53" s="73"/>
      <c r="F53" s="73"/>
      <c r="G53" s="73"/>
      <c r="H53" s="73"/>
      <c r="I53" s="73"/>
      <c r="J53" s="73"/>
    </row>
    <row r="54" spans="1:10" x14ac:dyDescent="0.25">
      <c r="A54" s="73"/>
      <c r="B54" s="73"/>
      <c r="C54" s="73"/>
      <c r="D54" s="73"/>
      <c r="E54" s="73"/>
      <c r="F54" s="73"/>
      <c r="G54" s="73"/>
      <c r="H54" s="73"/>
      <c r="I54" s="73"/>
      <c r="J54" s="73"/>
    </row>
    <row r="55" spans="1:10" x14ac:dyDescent="0.25">
      <c r="A55" s="73"/>
      <c r="B55" s="73"/>
      <c r="C55" s="73"/>
      <c r="D55" s="73"/>
      <c r="E55" s="73"/>
      <c r="F55" s="73"/>
      <c r="G55" s="73"/>
      <c r="H55" s="73"/>
      <c r="I55" s="73"/>
      <c r="J55" s="73"/>
    </row>
    <row r="56" spans="1:10" x14ac:dyDescent="0.25">
      <c r="A56" s="73"/>
      <c r="B56" s="73"/>
      <c r="C56" s="73"/>
      <c r="D56" s="73"/>
      <c r="E56" s="73"/>
      <c r="F56" s="73"/>
      <c r="G56" s="73"/>
      <c r="H56" s="73"/>
      <c r="I56" s="73"/>
      <c r="J56" s="73"/>
    </row>
    <row r="57" spans="1:10" x14ac:dyDescent="0.25">
      <c r="A57" s="73"/>
      <c r="B57" s="73"/>
      <c r="C57" s="73"/>
      <c r="D57" s="73"/>
      <c r="E57" s="73"/>
      <c r="F57" s="73"/>
      <c r="G57" s="73"/>
      <c r="H57" s="73"/>
      <c r="I57" s="73"/>
      <c r="J57" s="73"/>
    </row>
    <row r="58" spans="1:10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</row>
    <row r="59" spans="1:10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</row>
    <row r="60" spans="1:10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</row>
    <row r="61" spans="1:10" x14ac:dyDescent="0.25">
      <c r="A61" s="73"/>
      <c r="B61" s="73"/>
      <c r="C61" s="73"/>
      <c r="D61" s="73"/>
      <c r="E61" s="73"/>
      <c r="F61" s="73"/>
      <c r="G61" s="73"/>
      <c r="H61" s="73"/>
      <c r="I61" s="73"/>
      <c r="J61" s="73"/>
    </row>
    <row r="62" spans="1:10" x14ac:dyDescent="0.25">
      <c r="A62" s="73"/>
      <c r="B62" s="73"/>
      <c r="C62" s="73"/>
      <c r="D62" s="73"/>
      <c r="E62" s="73"/>
      <c r="F62" s="73"/>
      <c r="G62" s="73"/>
      <c r="H62" s="73"/>
      <c r="I62" s="73"/>
      <c r="J62" s="73"/>
    </row>
    <row r="63" spans="1:10" x14ac:dyDescent="0.25">
      <c r="D63" s="106"/>
      <c r="E63" s="68"/>
      <c r="F63" s="106"/>
      <c r="G63" s="68"/>
      <c r="H63" s="106"/>
      <c r="I63" s="68"/>
      <c r="J63" s="106"/>
    </row>
    <row r="64" spans="1:10" x14ac:dyDescent="0.25">
      <c r="H64" s="107"/>
      <c r="J64" s="107"/>
    </row>
  </sheetData>
  <mergeCells count="7">
    <mergeCell ref="D9:J9"/>
    <mergeCell ref="D5:F5"/>
    <mergeCell ref="H5:J5"/>
    <mergeCell ref="D6:F6"/>
    <mergeCell ref="H6:J6"/>
    <mergeCell ref="D7:F7"/>
    <mergeCell ref="H7:J7"/>
  </mergeCells>
  <pageMargins left="0.78740157480314998" right="0.78740157480314998" top="0.511811023622047" bottom="0.511811023622047" header="0.511811023622047" footer="0.511811023622047"/>
  <pageSetup paperSize="9" scale="65" firstPageNumber="5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J69"/>
  <sheetViews>
    <sheetView view="pageBreakPreview" topLeftCell="A40" zoomScale="80" zoomScaleNormal="100" zoomScaleSheetLayoutView="80" workbookViewId="0">
      <selection activeCell="N17" sqref="N17"/>
    </sheetView>
  </sheetViews>
  <sheetFormatPr defaultRowHeight="21.75" x14ac:dyDescent="0.25"/>
  <cols>
    <col min="1" max="1" width="65.140625" style="70" customWidth="1"/>
    <col min="2" max="2" width="9.85546875" style="71" customWidth="1"/>
    <col min="3" max="3" width="1" style="70" customWidth="1"/>
    <col min="4" max="4" width="13.85546875" style="72" customWidth="1"/>
    <col min="5" max="5" width="1" style="72" customWidth="1"/>
    <col min="6" max="6" width="13.85546875" style="72" customWidth="1"/>
    <col min="7" max="7" width="1" style="72" customWidth="1"/>
    <col min="8" max="8" width="13.85546875" style="68" customWidth="1"/>
    <col min="9" max="9" width="1" style="72" customWidth="1"/>
    <col min="10" max="10" width="13.85546875" style="68" customWidth="1"/>
    <col min="11" max="11" width="12.5703125" style="73" customWidth="1"/>
    <col min="12" max="244" width="9.140625" style="73"/>
    <col min="245" max="245" width="52.85546875" style="73" customWidth="1"/>
    <col min="246" max="246" width="8.85546875" style="73" customWidth="1"/>
    <col min="247" max="247" width="1" style="73" customWidth="1"/>
    <col min="248" max="248" width="13.85546875" style="73" customWidth="1"/>
    <col min="249" max="249" width="1" style="73" customWidth="1"/>
    <col min="250" max="250" width="13.85546875" style="73" customWidth="1"/>
    <col min="251" max="251" width="1" style="73" customWidth="1"/>
    <col min="252" max="252" width="13.85546875" style="73" customWidth="1"/>
    <col min="253" max="253" width="1" style="73" customWidth="1"/>
    <col min="254" max="254" width="13.85546875" style="73" customWidth="1"/>
    <col min="255" max="255" width="12.5703125" style="73" customWidth="1"/>
    <col min="256" max="500" width="9.140625" style="73"/>
    <col min="501" max="501" width="52.85546875" style="73" customWidth="1"/>
    <col min="502" max="502" width="8.85546875" style="73" customWidth="1"/>
    <col min="503" max="503" width="1" style="73" customWidth="1"/>
    <col min="504" max="504" width="13.85546875" style="73" customWidth="1"/>
    <col min="505" max="505" width="1" style="73" customWidth="1"/>
    <col min="506" max="506" width="13.85546875" style="73" customWidth="1"/>
    <col min="507" max="507" width="1" style="73" customWidth="1"/>
    <col min="508" max="508" width="13.85546875" style="73" customWidth="1"/>
    <col min="509" max="509" width="1" style="73" customWidth="1"/>
    <col min="510" max="510" width="13.85546875" style="73" customWidth="1"/>
    <col min="511" max="511" width="12.5703125" style="73" customWidth="1"/>
    <col min="512" max="756" width="9.140625" style="73"/>
    <col min="757" max="757" width="52.85546875" style="73" customWidth="1"/>
    <col min="758" max="758" width="8.85546875" style="73" customWidth="1"/>
    <col min="759" max="759" width="1" style="73" customWidth="1"/>
    <col min="760" max="760" width="13.85546875" style="73" customWidth="1"/>
    <col min="761" max="761" width="1" style="73" customWidth="1"/>
    <col min="762" max="762" width="13.85546875" style="73" customWidth="1"/>
    <col min="763" max="763" width="1" style="73" customWidth="1"/>
    <col min="764" max="764" width="13.85546875" style="73" customWidth="1"/>
    <col min="765" max="765" width="1" style="73" customWidth="1"/>
    <col min="766" max="766" width="13.85546875" style="73" customWidth="1"/>
    <col min="767" max="767" width="12.5703125" style="73" customWidth="1"/>
    <col min="768" max="1012" width="9.140625" style="73"/>
    <col min="1013" max="1013" width="52.85546875" style="73" customWidth="1"/>
    <col min="1014" max="1014" width="8.85546875" style="73" customWidth="1"/>
    <col min="1015" max="1015" width="1" style="73" customWidth="1"/>
    <col min="1016" max="1016" width="13.85546875" style="73" customWidth="1"/>
    <col min="1017" max="1017" width="1" style="73" customWidth="1"/>
    <col min="1018" max="1018" width="13.85546875" style="73" customWidth="1"/>
    <col min="1019" max="1019" width="1" style="73" customWidth="1"/>
    <col min="1020" max="1020" width="13.85546875" style="73" customWidth="1"/>
    <col min="1021" max="1021" width="1" style="73" customWidth="1"/>
    <col min="1022" max="1022" width="13.85546875" style="73" customWidth="1"/>
    <col min="1023" max="1023" width="12.5703125" style="73" customWidth="1"/>
    <col min="1024" max="1268" width="9.140625" style="73"/>
    <col min="1269" max="1269" width="52.85546875" style="73" customWidth="1"/>
    <col min="1270" max="1270" width="8.85546875" style="73" customWidth="1"/>
    <col min="1271" max="1271" width="1" style="73" customWidth="1"/>
    <col min="1272" max="1272" width="13.85546875" style="73" customWidth="1"/>
    <col min="1273" max="1273" width="1" style="73" customWidth="1"/>
    <col min="1274" max="1274" width="13.85546875" style="73" customWidth="1"/>
    <col min="1275" max="1275" width="1" style="73" customWidth="1"/>
    <col min="1276" max="1276" width="13.85546875" style="73" customWidth="1"/>
    <col min="1277" max="1277" width="1" style="73" customWidth="1"/>
    <col min="1278" max="1278" width="13.85546875" style="73" customWidth="1"/>
    <col min="1279" max="1279" width="12.5703125" style="73" customWidth="1"/>
    <col min="1280" max="1524" width="9.140625" style="73"/>
    <col min="1525" max="1525" width="52.85546875" style="73" customWidth="1"/>
    <col min="1526" max="1526" width="8.85546875" style="73" customWidth="1"/>
    <col min="1527" max="1527" width="1" style="73" customWidth="1"/>
    <col min="1528" max="1528" width="13.85546875" style="73" customWidth="1"/>
    <col min="1529" max="1529" width="1" style="73" customWidth="1"/>
    <col min="1530" max="1530" width="13.85546875" style="73" customWidth="1"/>
    <col min="1531" max="1531" width="1" style="73" customWidth="1"/>
    <col min="1532" max="1532" width="13.85546875" style="73" customWidth="1"/>
    <col min="1533" max="1533" width="1" style="73" customWidth="1"/>
    <col min="1534" max="1534" width="13.85546875" style="73" customWidth="1"/>
    <col min="1535" max="1535" width="12.5703125" style="73" customWidth="1"/>
    <col min="1536" max="1780" width="9.140625" style="73"/>
    <col min="1781" max="1781" width="52.85546875" style="73" customWidth="1"/>
    <col min="1782" max="1782" width="8.85546875" style="73" customWidth="1"/>
    <col min="1783" max="1783" width="1" style="73" customWidth="1"/>
    <col min="1784" max="1784" width="13.85546875" style="73" customWidth="1"/>
    <col min="1785" max="1785" width="1" style="73" customWidth="1"/>
    <col min="1786" max="1786" width="13.85546875" style="73" customWidth="1"/>
    <col min="1787" max="1787" width="1" style="73" customWidth="1"/>
    <col min="1788" max="1788" width="13.85546875" style="73" customWidth="1"/>
    <col min="1789" max="1789" width="1" style="73" customWidth="1"/>
    <col min="1790" max="1790" width="13.85546875" style="73" customWidth="1"/>
    <col min="1791" max="1791" width="12.5703125" style="73" customWidth="1"/>
    <col min="1792" max="2036" width="9.140625" style="73"/>
    <col min="2037" max="2037" width="52.85546875" style="73" customWidth="1"/>
    <col min="2038" max="2038" width="8.85546875" style="73" customWidth="1"/>
    <col min="2039" max="2039" width="1" style="73" customWidth="1"/>
    <col min="2040" max="2040" width="13.85546875" style="73" customWidth="1"/>
    <col min="2041" max="2041" width="1" style="73" customWidth="1"/>
    <col min="2042" max="2042" width="13.85546875" style="73" customWidth="1"/>
    <col min="2043" max="2043" width="1" style="73" customWidth="1"/>
    <col min="2044" max="2044" width="13.85546875" style="73" customWidth="1"/>
    <col min="2045" max="2045" width="1" style="73" customWidth="1"/>
    <col min="2046" max="2046" width="13.85546875" style="73" customWidth="1"/>
    <col min="2047" max="2047" width="12.5703125" style="73" customWidth="1"/>
    <col min="2048" max="2292" width="9.140625" style="73"/>
    <col min="2293" max="2293" width="52.85546875" style="73" customWidth="1"/>
    <col min="2294" max="2294" width="8.85546875" style="73" customWidth="1"/>
    <col min="2295" max="2295" width="1" style="73" customWidth="1"/>
    <col min="2296" max="2296" width="13.85546875" style="73" customWidth="1"/>
    <col min="2297" max="2297" width="1" style="73" customWidth="1"/>
    <col min="2298" max="2298" width="13.85546875" style="73" customWidth="1"/>
    <col min="2299" max="2299" width="1" style="73" customWidth="1"/>
    <col min="2300" max="2300" width="13.85546875" style="73" customWidth="1"/>
    <col min="2301" max="2301" width="1" style="73" customWidth="1"/>
    <col min="2302" max="2302" width="13.85546875" style="73" customWidth="1"/>
    <col min="2303" max="2303" width="12.5703125" style="73" customWidth="1"/>
    <col min="2304" max="2548" width="9.140625" style="73"/>
    <col min="2549" max="2549" width="52.85546875" style="73" customWidth="1"/>
    <col min="2550" max="2550" width="8.85546875" style="73" customWidth="1"/>
    <col min="2551" max="2551" width="1" style="73" customWidth="1"/>
    <col min="2552" max="2552" width="13.85546875" style="73" customWidth="1"/>
    <col min="2553" max="2553" width="1" style="73" customWidth="1"/>
    <col min="2554" max="2554" width="13.85546875" style="73" customWidth="1"/>
    <col min="2555" max="2555" width="1" style="73" customWidth="1"/>
    <col min="2556" max="2556" width="13.85546875" style="73" customWidth="1"/>
    <col min="2557" max="2557" width="1" style="73" customWidth="1"/>
    <col min="2558" max="2558" width="13.85546875" style="73" customWidth="1"/>
    <col min="2559" max="2559" width="12.5703125" style="73" customWidth="1"/>
    <col min="2560" max="2804" width="9.140625" style="73"/>
    <col min="2805" max="2805" width="52.85546875" style="73" customWidth="1"/>
    <col min="2806" max="2806" width="8.85546875" style="73" customWidth="1"/>
    <col min="2807" max="2807" width="1" style="73" customWidth="1"/>
    <col min="2808" max="2808" width="13.85546875" style="73" customWidth="1"/>
    <col min="2809" max="2809" width="1" style="73" customWidth="1"/>
    <col min="2810" max="2810" width="13.85546875" style="73" customWidth="1"/>
    <col min="2811" max="2811" width="1" style="73" customWidth="1"/>
    <col min="2812" max="2812" width="13.85546875" style="73" customWidth="1"/>
    <col min="2813" max="2813" width="1" style="73" customWidth="1"/>
    <col min="2814" max="2814" width="13.85546875" style="73" customWidth="1"/>
    <col min="2815" max="2815" width="12.5703125" style="73" customWidth="1"/>
    <col min="2816" max="3060" width="9.140625" style="73"/>
    <col min="3061" max="3061" width="52.85546875" style="73" customWidth="1"/>
    <col min="3062" max="3062" width="8.85546875" style="73" customWidth="1"/>
    <col min="3063" max="3063" width="1" style="73" customWidth="1"/>
    <col min="3064" max="3064" width="13.85546875" style="73" customWidth="1"/>
    <col min="3065" max="3065" width="1" style="73" customWidth="1"/>
    <col min="3066" max="3066" width="13.85546875" style="73" customWidth="1"/>
    <col min="3067" max="3067" width="1" style="73" customWidth="1"/>
    <col min="3068" max="3068" width="13.85546875" style="73" customWidth="1"/>
    <col min="3069" max="3069" width="1" style="73" customWidth="1"/>
    <col min="3070" max="3070" width="13.85546875" style="73" customWidth="1"/>
    <col min="3071" max="3071" width="12.5703125" style="73" customWidth="1"/>
    <col min="3072" max="3316" width="9.140625" style="73"/>
    <col min="3317" max="3317" width="52.85546875" style="73" customWidth="1"/>
    <col min="3318" max="3318" width="8.85546875" style="73" customWidth="1"/>
    <col min="3319" max="3319" width="1" style="73" customWidth="1"/>
    <col min="3320" max="3320" width="13.85546875" style="73" customWidth="1"/>
    <col min="3321" max="3321" width="1" style="73" customWidth="1"/>
    <col min="3322" max="3322" width="13.85546875" style="73" customWidth="1"/>
    <col min="3323" max="3323" width="1" style="73" customWidth="1"/>
    <col min="3324" max="3324" width="13.85546875" style="73" customWidth="1"/>
    <col min="3325" max="3325" width="1" style="73" customWidth="1"/>
    <col min="3326" max="3326" width="13.85546875" style="73" customWidth="1"/>
    <col min="3327" max="3327" width="12.5703125" style="73" customWidth="1"/>
    <col min="3328" max="3572" width="9.140625" style="73"/>
    <col min="3573" max="3573" width="52.85546875" style="73" customWidth="1"/>
    <col min="3574" max="3574" width="8.85546875" style="73" customWidth="1"/>
    <col min="3575" max="3575" width="1" style="73" customWidth="1"/>
    <col min="3576" max="3576" width="13.85546875" style="73" customWidth="1"/>
    <col min="3577" max="3577" width="1" style="73" customWidth="1"/>
    <col min="3578" max="3578" width="13.85546875" style="73" customWidth="1"/>
    <col min="3579" max="3579" width="1" style="73" customWidth="1"/>
    <col min="3580" max="3580" width="13.85546875" style="73" customWidth="1"/>
    <col min="3581" max="3581" width="1" style="73" customWidth="1"/>
    <col min="3582" max="3582" width="13.85546875" style="73" customWidth="1"/>
    <col min="3583" max="3583" width="12.5703125" style="73" customWidth="1"/>
    <col min="3584" max="3828" width="9.140625" style="73"/>
    <col min="3829" max="3829" width="52.85546875" style="73" customWidth="1"/>
    <col min="3830" max="3830" width="8.85546875" style="73" customWidth="1"/>
    <col min="3831" max="3831" width="1" style="73" customWidth="1"/>
    <col min="3832" max="3832" width="13.85546875" style="73" customWidth="1"/>
    <col min="3833" max="3833" width="1" style="73" customWidth="1"/>
    <col min="3834" max="3834" width="13.85546875" style="73" customWidth="1"/>
    <col min="3835" max="3835" width="1" style="73" customWidth="1"/>
    <col min="3836" max="3836" width="13.85546875" style="73" customWidth="1"/>
    <col min="3837" max="3837" width="1" style="73" customWidth="1"/>
    <col min="3838" max="3838" width="13.85546875" style="73" customWidth="1"/>
    <col min="3839" max="3839" width="12.5703125" style="73" customWidth="1"/>
    <col min="3840" max="4084" width="9.140625" style="73"/>
    <col min="4085" max="4085" width="52.85546875" style="73" customWidth="1"/>
    <col min="4086" max="4086" width="8.85546875" style="73" customWidth="1"/>
    <col min="4087" max="4087" width="1" style="73" customWidth="1"/>
    <col min="4088" max="4088" width="13.85546875" style="73" customWidth="1"/>
    <col min="4089" max="4089" width="1" style="73" customWidth="1"/>
    <col min="4090" max="4090" width="13.85546875" style="73" customWidth="1"/>
    <col min="4091" max="4091" width="1" style="73" customWidth="1"/>
    <col min="4092" max="4092" width="13.85546875" style="73" customWidth="1"/>
    <col min="4093" max="4093" width="1" style="73" customWidth="1"/>
    <col min="4094" max="4094" width="13.85546875" style="73" customWidth="1"/>
    <col min="4095" max="4095" width="12.5703125" style="73" customWidth="1"/>
    <col min="4096" max="4340" width="9.140625" style="73"/>
    <col min="4341" max="4341" width="52.85546875" style="73" customWidth="1"/>
    <col min="4342" max="4342" width="8.85546875" style="73" customWidth="1"/>
    <col min="4343" max="4343" width="1" style="73" customWidth="1"/>
    <col min="4344" max="4344" width="13.85546875" style="73" customWidth="1"/>
    <col min="4345" max="4345" width="1" style="73" customWidth="1"/>
    <col min="4346" max="4346" width="13.85546875" style="73" customWidth="1"/>
    <col min="4347" max="4347" width="1" style="73" customWidth="1"/>
    <col min="4348" max="4348" width="13.85546875" style="73" customWidth="1"/>
    <col min="4349" max="4349" width="1" style="73" customWidth="1"/>
    <col min="4350" max="4350" width="13.85546875" style="73" customWidth="1"/>
    <col min="4351" max="4351" width="12.5703125" style="73" customWidth="1"/>
    <col min="4352" max="4596" width="9.140625" style="73"/>
    <col min="4597" max="4597" width="52.85546875" style="73" customWidth="1"/>
    <col min="4598" max="4598" width="8.85546875" style="73" customWidth="1"/>
    <col min="4599" max="4599" width="1" style="73" customWidth="1"/>
    <col min="4600" max="4600" width="13.85546875" style="73" customWidth="1"/>
    <col min="4601" max="4601" width="1" style="73" customWidth="1"/>
    <col min="4602" max="4602" width="13.85546875" style="73" customWidth="1"/>
    <col min="4603" max="4603" width="1" style="73" customWidth="1"/>
    <col min="4604" max="4604" width="13.85546875" style="73" customWidth="1"/>
    <col min="4605" max="4605" width="1" style="73" customWidth="1"/>
    <col min="4606" max="4606" width="13.85546875" style="73" customWidth="1"/>
    <col min="4607" max="4607" width="12.5703125" style="73" customWidth="1"/>
    <col min="4608" max="4852" width="9.140625" style="73"/>
    <col min="4853" max="4853" width="52.85546875" style="73" customWidth="1"/>
    <col min="4854" max="4854" width="8.85546875" style="73" customWidth="1"/>
    <col min="4855" max="4855" width="1" style="73" customWidth="1"/>
    <col min="4856" max="4856" width="13.85546875" style="73" customWidth="1"/>
    <col min="4857" max="4857" width="1" style="73" customWidth="1"/>
    <col min="4858" max="4858" width="13.85546875" style="73" customWidth="1"/>
    <col min="4859" max="4859" width="1" style="73" customWidth="1"/>
    <col min="4860" max="4860" width="13.85546875" style="73" customWidth="1"/>
    <col min="4861" max="4861" width="1" style="73" customWidth="1"/>
    <col min="4862" max="4862" width="13.85546875" style="73" customWidth="1"/>
    <col min="4863" max="4863" width="12.5703125" style="73" customWidth="1"/>
    <col min="4864" max="5108" width="9.140625" style="73"/>
    <col min="5109" max="5109" width="52.85546875" style="73" customWidth="1"/>
    <col min="5110" max="5110" width="8.85546875" style="73" customWidth="1"/>
    <col min="5111" max="5111" width="1" style="73" customWidth="1"/>
    <col min="5112" max="5112" width="13.85546875" style="73" customWidth="1"/>
    <col min="5113" max="5113" width="1" style="73" customWidth="1"/>
    <col min="5114" max="5114" width="13.85546875" style="73" customWidth="1"/>
    <col min="5115" max="5115" width="1" style="73" customWidth="1"/>
    <col min="5116" max="5116" width="13.85546875" style="73" customWidth="1"/>
    <col min="5117" max="5117" width="1" style="73" customWidth="1"/>
    <col min="5118" max="5118" width="13.85546875" style="73" customWidth="1"/>
    <col min="5119" max="5119" width="12.5703125" style="73" customWidth="1"/>
    <col min="5120" max="5364" width="9.140625" style="73"/>
    <col min="5365" max="5365" width="52.85546875" style="73" customWidth="1"/>
    <col min="5366" max="5366" width="8.85546875" style="73" customWidth="1"/>
    <col min="5367" max="5367" width="1" style="73" customWidth="1"/>
    <col min="5368" max="5368" width="13.85546875" style="73" customWidth="1"/>
    <col min="5369" max="5369" width="1" style="73" customWidth="1"/>
    <col min="5370" max="5370" width="13.85546875" style="73" customWidth="1"/>
    <col min="5371" max="5371" width="1" style="73" customWidth="1"/>
    <col min="5372" max="5372" width="13.85546875" style="73" customWidth="1"/>
    <col min="5373" max="5373" width="1" style="73" customWidth="1"/>
    <col min="5374" max="5374" width="13.85546875" style="73" customWidth="1"/>
    <col min="5375" max="5375" width="12.5703125" style="73" customWidth="1"/>
    <col min="5376" max="5620" width="9.140625" style="73"/>
    <col min="5621" max="5621" width="52.85546875" style="73" customWidth="1"/>
    <col min="5622" max="5622" width="8.85546875" style="73" customWidth="1"/>
    <col min="5623" max="5623" width="1" style="73" customWidth="1"/>
    <col min="5624" max="5624" width="13.85546875" style="73" customWidth="1"/>
    <col min="5625" max="5625" width="1" style="73" customWidth="1"/>
    <col min="5626" max="5626" width="13.85546875" style="73" customWidth="1"/>
    <col min="5627" max="5627" width="1" style="73" customWidth="1"/>
    <col min="5628" max="5628" width="13.85546875" style="73" customWidth="1"/>
    <col min="5629" max="5629" width="1" style="73" customWidth="1"/>
    <col min="5630" max="5630" width="13.85546875" style="73" customWidth="1"/>
    <col min="5631" max="5631" width="12.5703125" style="73" customWidth="1"/>
    <col min="5632" max="5876" width="9.140625" style="73"/>
    <col min="5877" max="5877" width="52.85546875" style="73" customWidth="1"/>
    <col min="5878" max="5878" width="8.85546875" style="73" customWidth="1"/>
    <col min="5879" max="5879" width="1" style="73" customWidth="1"/>
    <col min="5880" max="5880" width="13.85546875" style="73" customWidth="1"/>
    <col min="5881" max="5881" width="1" style="73" customWidth="1"/>
    <col min="5882" max="5882" width="13.85546875" style="73" customWidth="1"/>
    <col min="5883" max="5883" width="1" style="73" customWidth="1"/>
    <col min="5884" max="5884" width="13.85546875" style="73" customWidth="1"/>
    <col min="5885" max="5885" width="1" style="73" customWidth="1"/>
    <col min="5886" max="5886" width="13.85546875" style="73" customWidth="1"/>
    <col min="5887" max="5887" width="12.5703125" style="73" customWidth="1"/>
    <col min="5888" max="6132" width="9.140625" style="73"/>
    <col min="6133" max="6133" width="52.85546875" style="73" customWidth="1"/>
    <col min="6134" max="6134" width="8.85546875" style="73" customWidth="1"/>
    <col min="6135" max="6135" width="1" style="73" customWidth="1"/>
    <col min="6136" max="6136" width="13.85546875" style="73" customWidth="1"/>
    <col min="6137" max="6137" width="1" style="73" customWidth="1"/>
    <col min="6138" max="6138" width="13.85546875" style="73" customWidth="1"/>
    <col min="6139" max="6139" width="1" style="73" customWidth="1"/>
    <col min="6140" max="6140" width="13.85546875" style="73" customWidth="1"/>
    <col min="6141" max="6141" width="1" style="73" customWidth="1"/>
    <col min="6142" max="6142" width="13.85546875" style="73" customWidth="1"/>
    <col min="6143" max="6143" width="12.5703125" style="73" customWidth="1"/>
    <col min="6144" max="6388" width="9.140625" style="73"/>
    <col min="6389" max="6389" width="52.85546875" style="73" customWidth="1"/>
    <col min="6390" max="6390" width="8.85546875" style="73" customWidth="1"/>
    <col min="6391" max="6391" width="1" style="73" customWidth="1"/>
    <col min="6392" max="6392" width="13.85546875" style="73" customWidth="1"/>
    <col min="6393" max="6393" width="1" style="73" customWidth="1"/>
    <col min="6394" max="6394" width="13.85546875" style="73" customWidth="1"/>
    <col min="6395" max="6395" width="1" style="73" customWidth="1"/>
    <col min="6396" max="6396" width="13.85546875" style="73" customWidth="1"/>
    <col min="6397" max="6397" width="1" style="73" customWidth="1"/>
    <col min="6398" max="6398" width="13.85546875" style="73" customWidth="1"/>
    <col min="6399" max="6399" width="12.5703125" style="73" customWidth="1"/>
    <col min="6400" max="6644" width="9.140625" style="73"/>
    <col min="6645" max="6645" width="52.85546875" style="73" customWidth="1"/>
    <col min="6646" max="6646" width="8.85546875" style="73" customWidth="1"/>
    <col min="6647" max="6647" width="1" style="73" customWidth="1"/>
    <col min="6648" max="6648" width="13.85546875" style="73" customWidth="1"/>
    <col min="6649" max="6649" width="1" style="73" customWidth="1"/>
    <col min="6650" max="6650" width="13.85546875" style="73" customWidth="1"/>
    <col min="6651" max="6651" width="1" style="73" customWidth="1"/>
    <col min="6652" max="6652" width="13.85546875" style="73" customWidth="1"/>
    <col min="6653" max="6653" width="1" style="73" customWidth="1"/>
    <col min="6654" max="6654" width="13.85546875" style="73" customWidth="1"/>
    <col min="6655" max="6655" width="12.5703125" style="73" customWidth="1"/>
    <col min="6656" max="6900" width="9.140625" style="73"/>
    <col min="6901" max="6901" width="52.85546875" style="73" customWidth="1"/>
    <col min="6902" max="6902" width="8.85546875" style="73" customWidth="1"/>
    <col min="6903" max="6903" width="1" style="73" customWidth="1"/>
    <col min="6904" max="6904" width="13.85546875" style="73" customWidth="1"/>
    <col min="6905" max="6905" width="1" style="73" customWidth="1"/>
    <col min="6906" max="6906" width="13.85546875" style="73" customWidth="1"/>
    <col min="6907" max="6907" width="1" style="73" customWidth="1"/>
    <col min="6908" max="6908" width="13.85546875" style="73" customWidth="1"/>
    <col min="6909" max="6909" width="1" style="73" customWidth="1"/>
    <col min="6910" max="6910" width="13.85546875" style="73" customWidth="1"/>
    <col min="6911" max="6911" width="12.5703125" style="73" customWidth="1"/>
    <col min="6912" max="7156" width="9.140625" style="73"/>
    <col min="7157" max="7157" width="52.85546875" style="73" customWidth="1"/>
    <col min="7158" max="7158" width="8.85546875" style="73" customWidth="1"/>
    <col min="7159" max="7159" width="1" style="73" customWidth="1"/>
    <col min="7160" max="7160" width="13.85546875" style="73" customWidth="1"/>
    <col min="7161" max="7161" width="1" style="73" customWidth="1"/>
    <col min="7162" max="7162" width="13.85546875" style="73" customWidth="1"/>
    <col min="7163" max="7163" width="1" style="73" customWidth="1"/>
    <col min="7164" max="7164" width="13.85546875" style="73" customWidth="1"/>
    <col min="7165" max="7165" width="1" style="73" customWidth="1"/>
    <col min="7166" max="7166" width="13.85546875" style="73" customWidth="1"/>
    <col min="7167" max="7167" width="12.5703125" style="73" customWidth="1"/>
    <col min="7168" max="7412" width="9.140625" style="73"/>
    <col min="7413" max="7413" width="52.85546875" style="73" customWidth="1"/>
    <col min="7414" max="7414" width="8.85546875" style="73" customWidth="1"/>
    <col min="7415" max="7415" width="1" style="73" customWidth="1"/>
    <col min="7416" max="7416" width="13.85546875" style="73" customWidth="1"/>
    <col min="7417" max="7417" width="1" style="73" customWidth="1"/>
    <col min="7418" max="7418" width="13.85546875" style="73" customWidth="1"/>
    <col min="7419" max="7419" width="1" style="73" customWidth="1"/>
    <col min="7420" max="7420" width="13.85546875" style="73" customWidth="1"/>
    <col min="7421" max="7421" width="1" style="73" customWidth="1"/>
    <col min="7422" max="7422" width="13.85546875" style="73" customWidth="1"/>
    <col min="7423" max="7423" width="12.5703125" style="73" customWidth="1"/>
    <col min="7424" max="7668" width="9.140625" style="73"/>
    <col min="7669" max="7669" width="52.85546875" style="73" customWidth="1"/>
    <col min="7670" max="7670" width="8.85546875" style="73" customWidth="1"/>
    <col min="7671" max="7671" width="1" style="73" customWidth="1"/>
    <col min="7672" max="7672" width="13.85546875" style="73" customWidth="1"/>
    <col min="7673" max="7673" width="1" style="73" customWidth="1"/>
    <col min="7674" max="7674" width="13.85546875" style="73" customWidth="1"/>
    <col min="7675" max="7675" width="1" style="73" customWidth="1"/>
    <col min="7676" max="7676" width="13.85546875" style="73" customWidth="1"/>
    <col min="7677" max="7677" width="1" style="73" customWidth="1"/>
    <col min="7678" max="7678" width="13.85546875" style="73" customWidth="1"/>
    <col min="7679" max="7679" width="12.5703125" style="73" customWidth="1"/>
    <col min="7680" max="7924" width="9.140625" style="73"/>
    <col min="7925" max="7925" width="52.85546875" style="73" customWidth="1"/>
    <col min="7926" max="7926" width="8.85546875" style="73" customWidth="1"/>
    <col min="7927" max="7927" width="1" style="73" customWidth="1"/>
    <col min="7928" max="7928" width="13.85546875" style="73" customWidth="1"/>
    <col min="7929" max="7929" width="1" style="73" customWidth="1"/>
    <col min="7930" max="7930" width="13.85546875" style="73" customWidth="1"/>
    <col min="7931" max="7931" width="1" style="73" customWidth="1"/>
    <col min="7932" max="7932" width="13.85546875" style="73" customWidth="1"/>
    <col min="7933" max="7933" width="1" style="73" customWidth="1"/>
    <col min="7934" max="7934" width="13.85546875" style="73" customWidth="1"/>
    <col min="7935" max="7935" width="12.5703125" style="73" customWidth="1"/>
    <col min="7936" max="8180" width="9.140625" style="73"/>
    <col min="8181" max="8181" width="52.85546875" style="73" customWidth="1"/>
    <col min="8182" max="8182" width="8.85546875" style="73" customWidth="1"/>
    <col min="8183" max="8183" width="1" style="73" customWidth="1"/>
    <col min="8184" max="8184" width="13.85546875" style="73" customWidth="1"/>
    <col min="8185" max="8185" width="1" style="73" customWidth="1"/>
    <col min="8186" max="8186" width="13.85546875" style="73" customWidth="1"/>
    <col min="8187" max="8187" width="1" style="73" customWidth="1"/>
    <col min="8188" max="8188" width="13.85546875" style="73" customWidth="1"/>
    <col min="8189" max="8189" width="1" style="73" customWidth="1"/>
    <col min="8190" max="8190" width="13.85546875" style="73" customWidth="1"/>
    <col min="8191" max="8191" width="12.5703125" style="73" customWidth="1"/>
    <col min="8192" max="8436" width="9.140625" style="73"/>
    <col min="8437" max="8437" width="52.85546875" style="73" customWidth="1"/>
    <col min="8438" max="8438" width="8.85546875" style="73" customWidth="1"/>
    <col min="8439" max="8439" width="1" style="73" customWidth="1"/>
    <col min="8440" max="8440" width="13.85546875" style="73" customWidth="1"/>
    <col min="8441" max="8441" width="1" style="73" customWidth="1"/>
    <col min="8442" max="8442" width="13.85546875" style="73" customWidth="1"/>
    <col min="8443" max="8443" width="1" style="73" customWidth="1"/>
    <col min="8444" max="8444" width="13.85546875" style="73" customWidth="1"/>
    <col min="8445" max="8445" width="1" style="73" customWidth="1"/>
    <col min="8446" max="8446" width="13.85546875" style="73" customWidth="1"/>
    <col min="8447" max="8447" width="12.5703125" style="73" customWidth="1"/>
    <col min="8448" max="8692" width="9.140625" style="73"/>
    <col min="8693" max="8693" width="52.85546875" style="73" customWidth="1"/>
    <col min="8694" max="8694" width="8.85546875" style="73" customWidth="1"/>
    <col min="8695" max="8695" width="1" style="73" customWidth="1"/>
    <col min="8696" max="8696" width="13.85546875" style="73" customWidth="1"/>
    <col min="8697" max="8697" width="1" style="73" customWidth="1"/>
    <col min="8698" max="8698" width="13.85546875" style="73" customWidth="1"/>
    <col min="8699" max="8699" width="1" style="73" customWidth="1"/>
    <col min="8700" max="8700" width="13.85546875" style="73" customWidth="1"/>
    <col min="8701" max="8701" width="1" style="73" customWidth="1"/>
    <col min="8702" max="8702" width="13.85546875" style="73" customWidth="1"/>
    <col min="8703" max="8703" width="12.5703125" style="73" customWidth="1"/>
    <col min="8704" max="8948" width="9.140625" style="73"/>
    <col min="8949" max="8949" width="52.85546875" style="73" customWidth="1"/>
    <col min="8950" max="8950" width="8.85546875" style="73" customWidth="1"/>
    <col min="8951" max="8951" width="1" style="73" customWidth="1"/>
    <col min="8952" max="8952" width="13.85546875" style="73" customWidth="1"/>
    <col min="8953" max="8953" width="1" style="73" customWidth="1"/>
    <col min="8954" max="8954" width="13.85546875" style="73" customWidth="1"/>
    <col min="8955" max="8955" width="1" style="73" customWidth="1"/>
    <col min="8956" max="8956" width="13.85546875" style="73" customWidth="1"/>
    <col min="8957" max="8957" width="1" style="73" customWidth="1"/>
    <col min="8958" max="8958" width="13.85546875" style="73" customWidth="1"/>
    <col min="8959" max="8959" width="12.5703125" style="73" customWidth="1"/>
    <col min="8960" max="9204" width="9.140625" style="73"/>
    <col min="9205" max="9205" width="52.85546875" style="73" customWidth="1"/>
    <col min="9206" max="9206" width="8.85546875" style="73" customWidth="1"/>
    <col min="9207" max="9207" width="1" style="73" customWidth="1"/>
    <col min="9208" max="9208" width="13.85546875" style="73" customWidth="1"/>
    <col min="9209" max="9209" width="1" style="73" customWidth="1"/>
    <col min="9210" max="9210" width="13.85546875" style="73" customWidth="1"/>
    <col min="9211" max="9211" width="1" style="73" customWidth="1"/>
    <col min="9212" max="9212" width="13.85546875" style="73" customWidth="1"/>
    <col min="9213" max="9213" width="1" style="73" customWidth="1"/>
    <col min="9214" max="9214" width="13.85546875" style="73" customWidth="1"/>
    <col min="9215" max="9215" width="12.5703125" style="73" customWidth="1"/>
    <col min="9216" max="9460" width="9.140625" style="73"/>
    <col min="9461" max="9461" width="52.85546875" style="73" customWidth="1"/>
    <col min="9462" max="9462" width="8.85546875" style="73" customWidth="1"/>
    <col min="9463" max="9463" width="1" style="73" customWidth="1"/>
    <col min="9464" max="9464" width="13.85546875" style="73" customWidth="1"/>
    <col min="9465" max="9465" width="1" style="73" customWidth="1"/>
    <col min="9466" max="9466" width="13.85546875" style="73" customWidth="1"/>
    <col min="9467" max="9467" width="1" style="73" customWidth="1"/>
    <col min="9468" max="9468" width="13.85546875" style="73" customWidth="1"/>
    <col min="9469" max="9469" width="1" style="73" customWidth="1"/>
    <col min="9470" max="9470" width="13.85546875" style="73" customWidth="1"/>
    <col min="9471" max="9471" width="12.5703125" style="73" customWidth="1"/>
    <col min="9472" max="9716" width="9.140625" style="73"/>
    <col min="9717" max="9717" width="52.85546875" style="73" customWidth="1"/>
    <col min="9718" max="9718" width="8.85546875" style="73" customWidth="1"/>
    <col min="9719" max="9719" width="1" style="73" customWidth="1"/>
    <col min="9720" max="9720" width="13.85546875" style="73" customWidth="1"/>
    <col min="9721" max="9721" width="1" style="73" customWidth="1"/>
    <col min="9722" max="9722" width="13.85546875" style="73" customWidth="1"/>
    <col min="9723" max="9723" width="1" style="73" customWidth="1"/>
    <col min="9724" max="9724" width="13.85546875" style="73" customWidth="1"/>
    <col min="9725" max="9725" width="1" style="73" customWidth="1"/>
    <col min="9726" max="9726" width="13.85546875" style="73" customWidth="1"/>
    <col min="9727" max="9727" width="12.5703125" style="73" customWidth="1"/>
    <col min="9728" max="9972" width="9.140625" style="73"/>
    <col min="9973" max="9973" width="52.85546875" style="73" customWidth="1"/>
    <col min="9974" max="9974" width="8.85546875" style="73" customWidth="1"/>
    <col min="9975" max="9975" width="1" style="73" customWidth="1"/>
    <col min="9976" max="9976" width="13.85546875" style="73" customWidth="1"/>
    <col min="9977" max="9977" width="1" style="73" customWidth="1"/>
    <col min="9978" max="9978" width="13.85546875" style="73" customWidth="1"/>
    <col min="9979" max="9979" width="1" style="73" customWidth="1"/>
    <col min="9980" max="9980" width="13.85546875" style="73" customWidth="1"/>
    <col min="9981" max="9981" width="1" style="73" customWidth="1"/>
    <col min="9982" max="9982" width="13.85546875" style="73" customWidth="1"/>
    <col min="9983" max="9983" width="12.5703125" style="73" customWidth="1"/>
    <col min="9984" max="10228" width="9.140625" style="73"/>
    <col min="10229" max="10229" width="52.85546875" style="73" customWidth="1"/>
    <col min="10230" max="10230" width="8.85546875" style="73" customWidth="1"/>
    <col min="10231" max="10231" width="1" style="73" customWidth="1"/>
    <col min="10232" max="10232" width="13.85546875" style="73" customWidth="1"/>
    <col min="10233" max="10233" width="1" style="73" customWidth="1"/>
    <col min="10234" max="10234" width="13.85546875" style="73" customWidth="1"/>
    <col min="10235" max="10235" width="1" style="73" customWidth="1"/>
    <col min="10236" max="10236" width="13.85546875" style="73" customWidth="1"/>
    <col min="10237" max="10237" width="1" style="73" customWidth="1"/>
    <col min="10238" max="10238" width="13.85546875" style="73" customWidth="1"/>
    <col min="10239" max="10239" width="12.5703125" style="73" customWidth="1"/>
    <col min="10240" max="10484" width="9.140625" style="73"/>
    <col min="10485" max="10485" width="52.85546875" style="73" customWidth="1"/>
    <col min="10486" max="10486" width="8.85546875" style="73" customWidth="1"/>
    <col min="10487" max="10487" width="1" style="73" customWidth="1"/>
    <col min="10488" max="10488" width="13.85546875" style="73" customWidth="1"/>
    <col min="10489" max="10489" width="1" style="73" customWidth="1"/>
    <col min="10490" max="10490" width="13.85546875" style="73" customWidth="1"/>
    <col min="10491" max="10491" width="1" style="73" customWidth="1"/>
    <col min="10492" max="10492" width="13.85546875" style="73" customWidth="1"/>
    <col min="10493" max="10493" width="1" style="73" customWidth="1"/>
    <col min="10494" max="10494" width="13.85546875" style="73" customWidth="1"/>
    <col min="10495" max="10495" width="12.5703125" style="73" customWidth="1"/>
    <col min="10496" max="10740" width="9.140625" style="73"/>
    <col min="10741" max="10741" width="52.85546875" style="73" customWidth="1"/>
    <col min="10742" max="10742" width="8.85546875" style="73" customWidth="1"/>
    <col min="10743" max="10743" width="1" style="73" customWidth="1"/>
    <col min="10744" max="10744" width="13.85546875" style="73" customWidth="1"/>
    <col min="10745" max="10745" width="1" style="73" customWidth="1"/>
    <col min="10746" max="10746" width="13.85546875" style="73" customWidth="1"/>
    <col min="10747" max="10747" width="1" style="73" customWidth="1"/>
    <col min="10748" max="10748" width="13.85546875" style="73" customWidth="1"/>
    <col min="10749" max="10749" width="1" style="73" customWidth="1"/>
    <col min="10750" max="10750" width="13.85546875" style="73" customWidth="1"/>
    <col min="10751" max="10751" width="12.5703125" style="73" customWidth="1"/>
    <col min="10752" max="10996" width="9.140625" style="73"/>
    <col min="10997" max="10997" width="52.85546875" style="73" customWidth="1"/>
    <col min="10998" max="10998" width="8.85546875" style="73" customWidth="1"/>
    <col min="10999" max="10999" width="1" style="73" customWidth="1"/>
    <col min="11000" max="11000" width="13.85546875" style="73" customWidth="1"/>
    <col min="11001" max="11001" width="1" style="73" customWidth="1"/>
    <col min="11002" max="11002" width="13.85546875" style="73" customWidth="1"/>
    <col min="11003" max="11003" width="1" style="73" customWidth="1"/>
    <col min="11004" max="11004" width="13.85546875" style="73" customWidth="1"/>
    <col min="11005" max="11005" width="1" style="73" customWidth="1"/>
    <col min="11006" max="11006" width="13.85546875" style="73" customWidth="1"/>
    <col min="11007" max="11007" width="12.5703125" style="73" customWidth="1"/>
    <col min="11008" max="11252" width="9.140625" style="73"/>
    <col min="11253" max="11253" width="52.85546875" style="73" customWidth="1"/>
    <col min="11254" max="11254" width="8.85546875" style="73" customWidth="1"/>
    <col min="11255" max="11255" width="1" style="73" customWidth="1"/>
    <col min="11256" max="11256" width="13.85546875" style="73" customWidth="1"/>
    <col min="11257" max="11257" width="1" style="73" customWidth="1"/>
    <col min="11258" max="11258" width="13.85546875" style="73" customWidth="1"/>
    <col min="11259" max="11259" width="1" style="73" customWidth="1"/>
    <col min="11260" max="11260" width="13.85546875" style="73" customWidth="1"/>
    <col min="11261" max="11261" width="1" style="73" customWidth="1"/>
    <col min="11262" max="11262" width="13.85546875" style="73" customWidth="1"/>
    <col min="11263" max="11263" width="12.5703125" style="73" customWidth="1"/>
    <col min="11264" max="11508" width="9.140625" style="73"/>
    <col min="11509" max="11509" width="52.85546875" style="73" customWidth="1"/>
    <col min="11510" max="11510" width="8.85546875" style="73" customWidth="1"/>
    <col min="11511" max="11511" width="1" style="73" customWidth="1"/>
    <col min="11512" max="11512" width="13.85546875" style="73" customWidth="1"/>
    <col min="11513" max="11513" width="1" style="73" customWidth="1"/>
    <col min="11514" max="11514" width="13.85546875" style="73" customWidth="1"/>
    <col min="11515" max="11515" width="1" style="73" customWidth="1"/>
    <col min="11516" max="11516" width="13.85546875" style="73" customWidth="1"/>
    <col min="11517" max="11517" width="1" style="73" customWidth="1"/>
    <col min="11518" max="11518" width="13.85546875" style="73" customWidth="1"/>
    <col min="11519" max="11519" width="12.5703125" style="73" customWidth="1"/>
    <col min="11520" max="11764" width="9.140625" style="73"/>
    <col min="11765" max="11765" width="52.85546875" style="73" customWidth="1"/>
    <col min="11766" max="11766" width="8.85546875" style="73" customWidth="1"/>
    <col min="11767" max="11767" width="1" style="73" customWidth="1"/>
    <col min="11768" max="11768" width="13.85546875" style="73" customWidth="1"/>
    <col min="11769" max="11769" width="1" style="73" customWidth="1"/>
    <col min="11770" max="11770" width="13.85546875" style="73" customWidth="1"/>
    <col min="11771" max="11771" width="1" style="73" customWidth="1"/>
    <col min="11772" max="11772" width="13.85546875" style="73" customWidth="1"/>
    <col min="11773" max="11773" width="1" style="73" customWidth="1"/>
    <col min="11774" max="11774" width="13.85546875" style="73" customWidth="1"/>
    <col min="11775" max="11775" width="12.5703125" style="73" customWidth="1"/>
    <col min="11776" max="12020" width="9.140625" style="73"/>
    <col min="12021" max="12021" width="52.85546875" style="73" customWidth="1"/>
    <col min="12022" max="12022" width="8.85546875" style="73" customWidth="1"/>
    <col min="12023" max="12023" width="1" style="73" customWidth="1"/>
    <col min="12024" max="12024" width="13.85546875" style="73" customWidth="1"/>
    <col min="12025" max="12025" width="1" style="73" customWidth="1"/>
    <col min="12026" max="12026" width="13.85546875" style="73" customWidth="1"/>
    <col min="12027" max="12027" width="1" style="73" customWidth="1"/>
    <col min="12028" max="12028" width="13.85546875" style="73" customWidth="1"/>
    <col min="12029" max="12029" width="1" style="73" customWidth="1"/>
    <col min="12030" max="12030" width="13.85546875" style="73" customWidth="1"/>
    <col min="12031" max="12031" width="12.5703125" style="73" customWidth="1"/>
    <col min="12032" max="12276" width="9.140625" style="73"/>
    <col min="12277" max="12277" width="52.85546875" style="73" customWidth="1"/>
    <col min="12278" max="12278" width="8.85546875" style="73" customWidth="1"/>
    <col min="12279" max="12279" width="1" style="73" customWidth="1"/>
    <col min="12280" max="12280" width="13.85546875" style="73" customWidth="1"/>
    <col min="12281" max="12281" width="1" style="73" customWidth="1"/>
    <col min="12282" max="12282" width="13.85546875" style="73" customWidth="1"/>
    <col min="12283" max="12283" width="1" style="73" customWidth="1"/>
    <col min="12284" max="12284" width="13.85546875" style="73" customWidth="1"/>
    <col min="12285" max="12285" width="1" style="73" customWidth="1"/>
    <col min="12286" max="12286" width="13.85546875" style="73" customWidth="1"/>
    <col min="12287" max="12287" width="12.5703125" style="73" customWidth="1"/>
    <col min="12288" max="12532" width="9.140625" style="73"/>
    <col min="12533" max="12533" width="52.85546875" style="73" customWidth="1"/>
    <col min="12534" max="12534" width="8.85546875" style="73" customWidth="1"/>
    <col min="12535" max="12535" width="1" style="73" customWidth="1"/>
    <col min="12536" max="12536" width="13.85546875" style="73" customWidth="1"/>
    <col min="12537" max="12537" width="1" style="73" customWidth="1"/>
    <col min="12538" max="12538" width="13.85546875" style="73" customWidth="1"/>
    <col min="12539" max="12539" width="1" style="73" customWidth="1"/>
    <col min="12540" max="12540" width="13.85546875" style="73" customWidth="1"/>
    <col min="12541" max="12541" width="1" style="73" customWidth="1"/>
    <col min="12542" max="12542" width="13.85546875" style="73" customWidth="1"/>
    <col min="12543" max="12543" width="12.5703125" style="73" customWidth="1"/>
    <col min="12544" max="12788" width="9.140625" style="73"/>
    <col min="12789" max="12789" width="52.85546875" style="73" customWidth="1"/>
    <col min="12790" max="12790" width="8.85546875" style="73" customWidth="1"/>
    <col min="12791" max="12791" width="1" style="73" customWidth="1"/>
    <col min="12792" max="12792" width="13.85546875" style="73" customWidth="1"/>
    <col min="12793" max="12793" width="1" style="73" customWidth="1"/>
    <col min="12794" max="12794" width="13.85546875" style="73" customWidth="1"/>
    <col min="12795" max="12795" width="1" style="73" customWidth="1"/>
    <col min="12796" max="12796" width="13.85546875" style="73" customWidth="1"/>
    <col min="12797" max="12797" width="1" style="73" customWidth="1"/>
    <col min="12798" max="12798" width="13.85546875" style="73" customWidth="1"/>
    <col min="12799" max="12799" width="12.5703125" style="73" customWidth="1"/>
    <col min="12800" max="13044" width="9.140625" style="73"/>
    <col min="13045" max="13045" width="52.85546875" style="73" customWidth="1"/>
    <col min="13046" max="13046" width="8.85546875" style="73" customWidth="1"/>
    <col min="13047" max="13047" width="1" style="73" customWidth="1"/>
    <col min="13048" max="13048" width="13.85546875" style="73" customWidth="1"/>
    <col min="13049" max="13049" width="1" style="73" customWidth="1"/>
    <col min="13050" max="13050" width="13.85546875" style="73" customWidth="1"/>
    <col min="13051" max="13051" width="1" style="73" customWidth="1"/>
    <col min="13052" max="13052" width="13.85546875" style="73" customWidth="1"/>
    <col min="13053" max="13053" width="1" style="73" customWidth="1"/>
    <col min="13054" max="13054" width="13.85546875" style="73" customWidth="1"/>
    <col min="13055" max="13055" width="12.5703125" style="73" customWidth="1"/>
    <col min="13056" max="13300" width="9.140625" style="73"/>
    <col min="13301" max="13301" width="52.85546875" style="73" customWidth="1"/>
    <col min="13302" max="13302" width="8.85546875" style="73" customWidth="1"/>
    <col min="13303" max="13303" width="1" style="73" customWidth="1"/>
    <col min="13304" max="13304" width="13.85546875" style="73" customWidth="1"/>
    <col min="13305" max="13305" width="1" style="73" customWidth="1"/>
    <col min="13306" max="13306" width="13.85546875" style="73" customWidth="1"/>
    <col min="13307" max="13307" width="1" style="73" customWidth="1"/>
    <col min="13308" max="13308" width="13.85546875" style="73" customWidth="1"/>
    <col min="13309" max="13309" width="1" style="73" customWidth="1"/>
    <col min="13310" max="13310" width="13.85546875" style="73" customWidth="1"/>
    <col min="13311" max="13311" width="12.5703125" style="73" customWidth="1"/>
    <col min="13312" max="13556" width="9.140625" style="73"/>
    <col min="13557" max="13557" width="52.85546875" style="73" customWidth="1"/>
    <col min="13558" max="13558" width="8.85546875" style="73" customWidth="1"/>
    <col min="13559" max="13559" width="1" style="73" customWidth="1"/>
    <col min="13560" max="13560" width="13.85546875" style="73" customWidth="1"/>
    <col min="13561" max="13561" width="1" style="73" customWidth="1"/>
    <col min="13562" max="13562" width="13.85546875" style="73" customWidth="1"/>
    <col min="13563" max="13563" width="1" style="73" customWidth="1"/>
    <col min="13564" max="13564" width="13.85546875" style="73" customWidth="1"/>
    <col min="13565" max="13565" width="1" style="73" customWidth="1"/>
    <col min="13566" max="13566" width="13.85546875" style="73" customWidth="1"/>
    <col min="13567" max="13567" width="12.5703125" style="73" customWidth="1"/>
    <col min="13568" max="13812" width="9.140625" style="73"/>
    <col min="13813" max="13813" width="52.85546875" style="73" customWidth="1"/>
    <col min="13814" max="13814" width="8.85546875" style="73" customWidth="1"/>
    <col min="13815" max="13815" width="1" style="73" customWidth="1"/>
    <col min="13816" max="13816" width="13.85546875" style="73" customWidth="1"/>
    <col min="13817" max="13817" width="1" style="73" customWidth="1"/>
    <col min="13818" max="13818" width="13.85546875" style="73" customWidth="1"/>
    <col min="13819" max="13819" width="1" style="73" customWidth="1"/>
    <col min="13820" max="13820" width="13.85546875" style="73" customWidth="1"/>
    <col min="13821" max="13821" width="1" style="73" customWidth="1"/>
    <col min="13822" max="13822" width="13.85546875" style="73" customWidth="1"/>
    <col min="13823" max="13823" width="12.5703125" style="73" customWidth="1"/>
    <col min="13824" max="14068" width="9.140625" style="73"/>
    <col min="14069" max="14069" width="52.85546875" style="73" customWidth="1"/>
    <col min="14070" max="14070" width="8.85546875" style="73" customWidth="1"/>
    <col min="14071" max="14071" width="1" style="73" customWidth="1"/>
    <col min="14072" max="14072" width="13.85546875" style="73" customWidth="1"/>
    <col min="14073" max="14073" width="1" style="73" customWidth="1"/>
    <col min="14074" max="14074" width="13.85546875" style="73" customWidth="1"/>
    <col min="14075" max="14075" width="1" style="73" customWidth="1"/>
    <col min="14076" max="14076" width="13.85546875" style="73" customWidth="1"/>
    <col min="14077" max="14077" width="1" style="73" customWidth="1"/>
    <col min="14078" max="14078" width="13.85546875" style="73" customWidth="1"/>
    <col min="14079" max="14079" width="12.5703125" style="73" customWidth="1"/>
    <col min="14080" max="14324" width="9.140625" style="73"/>
    <col min="14325" max="14325" width="52.85546875" style="73" customWidth="1"/>
    <col min="14326" max="14326" width="8.85546875" style="73" customWidth="1"/>
    <col min="14327" max="14327" width="1" style="73" customWidth="1"/>
    <col min="14328" max="14328" width="13.85546875" style="73" customWidth="1"/>
    <col min="14329" max="14329" width="1" style="73" customWidth="1"/>
    <col min="14330" max="14330" width="13.85546875" style="73" customWidth="1"/>
    <col min="14331" max="14331" width="1" style="73" customWidth="1"/>
    <col min="14332" max="14332" width="13.85546875" style="73" customWidth="1"/>
    <col min="14333" max="14333" width="1" style="73" customWidth="1"/>
    <col min="14334" max="14334" width="13.85546875" style="73" customWidth="1"/>
    <col min="14335" max="14335" width="12.5703125" style="73" customWidth="1"/>
    <col min="14336" max="14580" width="9.140625" style="73"/>
    <col min="14581" max="14581" width="52.85546875" style="73" customWidth="1"/>
    <col min="14582" max="14582" width="8.85546875" style="73" customWidth="1"/>
    <col min="14583" max="14583" width="1" style="73" customWidth="1"/>
    <col min="14584" max="14584" width="13.85546875" style="73" customWidth="1"/>
    <col min="14585" max="14585" width="1" style="73" customWidth="1"/>
    <col min="14586" max="14586" width="13.85546875" style="73" customWidth="1"/>
    <col min="14587" max="14587" width="1" style="73" customWidth="1"/>
    <col min="14588" max="14588" width="13.85546875" style="73" customWidth="1"/>
    <col min="14589" max="14589" width="1" style="73" customWidth="1"/>
    <col min="14590" max="14590" width="13.85546875" style="73" customWidth="1"/>
    <col min="14591" max="14591" width="12.5703125" style="73" customWidth="1"/>
    <col min="14592" max="14836" width="9.140625" style="73"/>
    <col min="14837" max="14837" width="52.85546875" style="73" customWidth="1"/>
    <col min="14838" max="14838" width="8.85546875" style="73" customWidth="1"/>
    <col min="14839" max="14839" width="1" style="73" customWidth="1"/>
    <col min="14840" max="14840" width="13.85546875" style="73" customWidth="1"/>
    <col min="14841" max="14841" width="1" style="73" customWidth="1"/>
    <col min="14842" max="14842" width="13.85546875" style="73" customWidth="1"/>
    <col min="14843" max="14843" width="1" style="73" customWidth="1"/>
    <col min="14844" max="14844" width="13.85546875" style="73" customWidth="1"/>
    <col min="14845" max="14845" width="1" style="73" customWidth="1"/>
    <col min="14846" max="14846" width="13.85546875" style="73" customWidth="1"/>
    <col min="14847" max="14847" width="12.5703125" style="73" customWidth="1"/>
    <col min="14848" max="15092" width="9.140625" style="73"/>
    <col min="15093" max="15093" width="52.85546875" style="73" customWidth="1"/>
    <col min="15094" max="15094" width="8.85546875" style="73" customWidth="1"/>
    <col min="15095" max="15095" width="1" style="73" customWidth="1"/>
    <col min="15096" max="15096" width="13.85546875" style="73" customWidth="1"/>
    <col min="15097" max="15097" width="1" style="73" customWidth="1"/>
    <col min="15098" max="15098" width="13.85546875" style="73" customWidth="1"/>
    <col min="15099" max="15099" width="1" style="73" customWidth="1"/>
    <col min="15100" max="15100" width="13.85546875" style="73" customWidth="1"/>
    <col min="15101" max="15101" width="1" style="73" customWidth="1"/>
    <col min="15102" max="15102" width="13.85546875" style="73" customWidth="1"/>
    <col min="15103" max="15103" width="12.5703125" style="73" customWidth="1"/>
    <col min="15104" max="15348" width="9.140625" style="73"/>
    <col min="15349" max="15349" width="52.85546875" style="73" customWidth="1"/>
    <col min="15350" max="15350" width="8.85546875" style="73" customWidth="1"/>
    <col min="15351" max="15351" width="1" style="73" customWidth="1"/>
    <col min="15352" max="15352" width="13.85546875" style="73" customWidth="1"/>
    <col min="15353" max="15353" width="1" style="73" customWidth="1"/>
    <col min="15354" max="15354" width="13.85546875" style="73" customWidth="1"/>
    <col min="15355" max="15355" width="1" style="73" customWidth="1"/>
    <col min="15356" max="15356" width="13.85546875" style="73" customWidth="1"/>
    <col min="15357" max="15357" width="1" style="73" customWidth="1"/>
    <col min="15358" max="15358" width="13.85546875" style="73" customWidth="1"/>
    <col min="15359" max="15359" width="12.5703125" style="73" customWidth="1"/>
    <col min="15360" max="15604" width="9.140625" style="73"/>
    <col min="15605" max="15605" width="52.85546875" style="73" customWidth="1"/>
    <col min="15606" max="15606" width="8.85546875" style="73" customWidth="1"/>
    <col min="15607" max="15607" width="1" style="73" customWidth="1"/>
    <col min="15608" max="15608" width="13.85546875" style="73" customWidth="1"/>
    <col min="15609" max="15609" width="1" style="73" customWidth="1"/>
    <col min="15610" max="15610" width="13.85546875" style="73" customWidth="1"/>
    <col min="15611" max="15611" width="1" style="73" customWidth="1"/>
    <col min="15612" max="15612" width="13.85546875" style="73" customWidth="1"/>
    <col min="15613" max="15613" width="1" style="73" customWidth="1"/>
    <col min="15614" max="15614" width="13.85546875" style="73" customWidth="1"/>
    <col min="15615" max="15615" width="12.5703125" style="73" customWidth="1"/>
    <col min="15616" max="15860" width="9.140625" style="73"/>
    <col min="15861" max="15861" width="52.85546875" style="73" customWidth="1"/>
    <col min="15862" max="15862" width="8.85546875" style="73" customWidth="1"/>
    <col min="15863" max="15863" width="1" style="73" customWidth="1"/>
    <col min="15864" max="15864" width="13.85546875" style="73" customWidth="1"/>
    <col min="15865" max="15865" width="1" style="73" customWidth="1"/>
    <col min="15866" max="15866" width="13.85546875" style="73" customWidth="1"/>
    <col min="15867" max="15867" width="1" style="73" customWidth="1"/>
    <col min="15868" max="15868" width="13.85546875" style="73" customWidth="1"/>
    <col min="15869" max="15869" width="1" style="73" customWidth="1"/>
    <col min="15870" max="15870" width="13.85546875" style="73" customWidth="1"/>
    <col min="15871" max="15871" width="12.5703125" style="73" customWidth="1"/>
    <col min="15872" max="16116" width="9.140625" style="73"/>
    <col min="16117" max="16117" width="52.85546875" style="73" customWidth="1"/>
    <col min="16118" max="16118" width="8.85546875" style="73" customWidth="1"/>
    <col min="16119" max="16119" width="1" style="73" customWidth="1"/>
    <col min="16120" max="16120" width="13.85546875" style="73" customWidth="1"/>
    <col min="16121" max="16121" width="1" style="73" customWidth="1"/>
    <col min="16122" max="16122" width="13.85546875" style="73" customWidth="1"/>
    <col min="16123" max="16123" width="1" style="73" customWidth="1"/>
    <col min="16124" max="16124" width="13.85546875" style="73" customWidth="1"/>
    <col min="16125" max="16125" width="1" style="73" customWidth="1"/>
    <col min="16126" max="16126" width="13.85546875" style="73" customWidth="1"/>
    <col min="16127" max="16127" width="12.5703125" style="73" customWidth="1"/>
    <col min="16128" max="16369" width="9.140625" style="73"/>
    <col min="16370" max="16372" width="8.7109375" style="73"/>
    <col min="16373" max="16384" width="8.7109375" style="73" customWidth="1"/>
  </cols>
  <sheetData>
    <row r="1" spans="1:10" s="65" customFormat="1" ht="23.25" x14ac:dyDescent="0.25">
      <c r="A1" s="1" t="s">
        <v>199</v>
      </c>
      <c r="B1" s="61"/>
      <c r="C1" s="62"/>
      <c r="D1" s="63"/>
      <c r="E1" s="63"/>
      <c r="F1" s="63"/>
      <c r="G1" s="63"/>
      <c r="H1" s="64"/>
      <c r="I1" s="63"/>
      <c r="J1" s="64"/>
    </row>
    <row r="2" spans="1:10" s="65" customFormat="1" ht="23.25" x14ac:dyDescent="0.25">
      <c r="A2" s="190" t="s">
        <v>213</v>
      </c>
      <c r="B2" s="61"/>
      <c r="C2" s="62"/>
      <c r="D2" s="63"/>
      <c r="E2" s="63"/>
      <c r="F2" s="63"/>
      <c r="G2" s="63"/>
      <c r="H2" s="64"/>
      <c r="I2" s="63"/>
      <c r="J2" s="64"/>
    </row>
    <row r="3" spans="1:10" s="65" customFormat="1" ht="23.25" x14ac:dyDescent="0.25">
      <c r="A3" s="60" t="s">
        <v>62</v>
      </c>
      <c r="B3" s="61"/>
      <c r="C3" s="62"/>
      <c r="D3" s="63"/>
      <c r="E3" s="63"/>
      <c r="F3" s="63"/>
      <c r="G3" s="63"/>
      <c r="H3" s="64"/>
      <c r="I3" s="63"/>
      <c r="J3" s="64"/>
    </row>
    <row r="4" spans="1:10" s="69" customFormat="1" ht="11.25" customHeight="1" x14ac:dyDescent="0.25">
      <c r="A4" s="66"/>
      <c r="B4" s="67"/>
      <c r="C4" s="66"/>
      <c r="D4" s="68"/>
      <c r="E4" s="68"/>
      <c r="F4" s="68"/>
      <c r="G4" s="68"/>
      <c r="H4" s="68"/>
      <c r="I4" s="68"/>
      <c r="J4" s="68"/>
    </row>
    <row r="5" spans="1:10" x14ac:dyDescent="0.25">
      <c r="A5" s="70" t="s">
        <v>63</v>
      </c>
      <c r="D5" s="201" t="s">
        <v>1</v>
      </c>
      <c r="E5" s="201"/>
      <c r="F5" s="201"/>
      <c r="H5" s="201" t="s">
        <v>2</v>
      </c>
      <c r="I5" s="201"/>
      <c r="J5" s="201"/>
    </row>
    <row r="6" spans="1:10" x14ac:dyDescent="0.25">
      <c r="D6" s="202" t="s">
        <v>220</v>
      </c>
      <c r="E6" s="202"/>
      <c r="F6" s="202"/>
      <c r="H6" s="202" t="s">
        <v>220</v>
      </c>
      <c r="I6" s="202"/>
      <c r="J6" s="202"/>
    </row>
    <row r="7" spans="1:10" x14ac:dyDescent="0.25">
      <c r="D7" s="203" t="s">
        <v>219</v>
      </c>
      <c r="E7" s="202"/>
      <c r="F7" s="202"/>
      <c r="H7" s="203" t="s">
        <v>219</v>
      </c>
      <c r="I7" s="202"/>
      <c r="J7" s="202"/>
    </row>
    <row r="8" spans="1:10" x14ac:dyDescent="0.25">
      <c r="B8" s="67" t="s">
        <v>5</v>
      </c>
      <c r="D8" s="19" t="s">
        <v>153</v>
      </c>
      <c r="E8" s="20"/>
      <c r="F8" s="19" t="s">
        <v>6</v>
      </c>
      <c r="G8" s="21"/>
      <c r="H8" s="19" t="s">
        <v>153</v>
      </c>
      <c r="I8" s="20"/>
      <c r="J8" s="19" t="s">
        <v>6</v>
      </c>
    </row>
    <row r="9" spans="1:10" x14ac:dyDescent="0.45">
      <c r="A9" s="74" t="s">
        <v>184</v>
      </c>
      <c r="B9" s="75"/>
      <c r="D9" s="200" t="s">
        <v>8</v>
      </c>
      <c r="E9" s="200"/>
      <c r="F9" s="200"/>
      <c r="G9" s="200"/>
      <c r="H9" s="200"/>
      <c r="I9" s="200"/>
      <c r="J9" s="200"/>
    </row>
    <row r="10" spans="1:10" x14ac:dyDescent="0.45">
      <c r="A10" s="74" t="s">
        <v>64</v>
      </c>
      <c r="H10" s="72"/>
      <c r="J10" s="72"/>
    </row>
    <row r="11" spans="1:10" x14ac:dyDescent="0.25">
      <c r="A11" s="70" t="s">
        <v>182</v>
      </c>
      <c r="B11" s="71">
        <v>11</v>
      </c>
      <c r="D11" s="76">
        <v>5374341</v>
      </c>
      <c r="E11" s="76"/>
      <c r="F11" s="76">
        <v>5646876</v>
      </c>
      <c r="G11" s="76"/>
      <c r="H11" s="76">
        <v>4138167</v>
      </c>
      <c r="I11" s="76"/>
      <c r="J11" s="76">
        <v>4252758</v>
      </c>
    </row>
    <row r="12" spans="1:10" x14ac:dyDescent="0.25">
      <c r="A12" s="70" t="s">
        <v>65</v>
      </c>
      <c r="D12" s="77">
        <v>36346</v>
      </c>
      <c r="E12" s="76"/>
      <c r="F12" s="77">
        <v>41568</v>
      </c>
      <c r="G12" s="76"/>
      <c r="H12" s="77">
        <v>8543</v>
      </c>
      <c r="I12" s="76"/>
      <c r="J12" s="77">
        <v>56134</v>
      </c>
    </row>
    <row r="13" spans="1:10" x14ac:dyDescent="0.45">
      <c r="A13" s="78" t="s">
        <v>66</v>
      </c>
      <c r="D13" s="79">
        <f>SUM(D11:D12)</f>
        <v>5410687</v>
      </c>
      <c r="E13" s="80"/>
      <c r="F13" s="79">
        <f>SUM(F11:F12)</f>
        <v>5688444</v>
      </c>
      <c r="G13" s="80"/>
      <c r="H13" s="79">
        <f>SUM(H11:H12)</f>
        <v>4146710</v>
      </c>
      <c r="I13" s="80"/>
      <c r="J13" s="79">
        <f>SUM(J11:J12)</f>
        <v>4308892</v>
      </c>
    </row>
    <row r="14" spans="1:10" ht="9.9499999999999993" customHeight="1" x14ac:dyDescent="0.25">
      <c r="D14" s="76"/>
      <c r="E14" s="76"/>
      <c r="F14" s="76"/>
      <c r="G14" s="76"/>
      <c r="H14" s="76"/>
      <c r="I14" s="76"/>
      <c r="J14" s="76"/>
    </row>
    <row r="15" spans="1:10" x14ac:dyDescent="0.45">
      <c r="A15" s="81" t="s">
        <v>67</v>
      </c>
      <c r="D15" s="76"/>
      <c r="E15" s="76"/>
      <c r="F15" s="76"/>
      <c r="G15" s="76"/>
      <c r="H15" s="76"/>
      <c r="I15" s="76"/>
      <c r="J15" s="76"/>
    </row>
    <row r="16" spans="1:10" x14ac:dyDescent="0.25">
      <c r="A16" s="70" t="s">
        <v>183</v>
      </c>
      <c r="B16" s="71">
        <v>5</v>
      </c>
      <c r="D16" s="76">
        <v>-4913834</v>
      </c>
      <c r="E16" s="76"/>
      <c r="F16" s="76">
        <v>-4937437</v>
      </c>
      <c r="G16" s="76"/>
      <c r="H16" s="76">
        <v>-3859831</v>
      </c>
      <c r="I16" s="76"/>
      <c r="J16" s="76">
        <v>-3839417</v>
      </c>
    </row>
    <row r="17" spans="1:10" s="69" customFormat="1" x14ac:dyDescent="0.25">
      <c r="A17" s="66" t="s">
        <v>68</v>
      </c>
      <c r="B17" s="67"/>
      <c r="C17" s="66"/>
      <c r="D17" s="76">
        <v>-244579</v>
      </c>
      <c r="E17" s="76"/>
      <c r="F17" s="76">
        <v>-232034</v>
      </c>
      <c r="G17" s="76"/>
      <c r="H17" s="76">
        <v>-189157</v>
      </c>
      <c r="I17" s="76"/>
      <c r="J17" s="76">
        <v>-184632</v>
      </c>
    </row>
    <row r="18" spans="1:10" s="69" customFormat="1" x14ac:dyDescent="0.25">
      <c r="A18" s="70" t="s">
        <v>69</v>
      </c>
      <c r="B18" s="67">
        <v>4</v>
      </c>
      <c r="C18" s="66"/>
      <c r="D18" s="82">
        <v>-282488</v>
      </c>
      <c r="E18" s="76"/>
      <c r="F18" s="82">
        <v>-272921</v>
      </c>
      <c r="G18" s="76"/>
      <c r="H18" s="82">
        <v>-119919</v>
      </c>
      <c r="I18" s="76"/>
      <c r="J18" s="82">
        <v>-129090</v>
      </c>
    </row>
    <row r="19" spans="1:10" x14ac:dyDescent="0.25">
      <c r="A19" s="70" t="s">
        <v>70</v>
      </c>
      <c r="D19" s="77">
        <v>-152170</v>
      </c>
      <c r="E19" s="76"/>
      <c r="F19" s="77">
        <v>-137633</v>
      </c>
      <c r="G19" s="76"/>
      <c r="H19" s="77">
        <v>-119853</v>
      </c>
      <c r="I19" s="76"/>
      <c r="J19" s="77">
        <v>-117896</v>
      </c>
    </row>
    <row r="20" spans="1:10" x14ac:dyDescent="0.45">
      <c r="A20" s="83" t="s">
        <v>71</v>
      </c>
      <c r="D20" s="79">
        <f>SUM(D16:D19)</f>
        <v>-5593071</v>
      </c>
      <c r="E20" s="80"/>
      <c r="F20" s="79">
        <f>SUM(F16:F19)</f>
        <v>-5580025</v>
      </c>
      <c r="G20" s="80"/>
      <c r="H20" s="79">
        <f>SUM(H16:H19)</f>
        <v>-4288760</v>
      </c>
      <c r="I20" s="80"/>
      <c r="J20" s="79">
        <f>SUM(J16:J19)</f>
        <v>-4271035</v>
      </c>
    </row>
    <row r="21" spans="1:10" ht="9.9499999999999993" customHeight="1" x14ac:dyDescent="0.25">
      <c r="D21" s="76"/>
      <c r="E21" s="76"/>
      <c r="F21" s="76"/>
      <c r="G21" s="76"/>
      <c r="H21" s="76"/>
      <c r="I21" s="76"/>
      <c r="J21" s="76"/>
    </row>
    <row r="22" spans="1:10" x14ac:dyDescent="0.25">
      <c r="A22" s="70" t="s">
        <v>203</v>
      </c>
      <c r="B22" s="71">
        <v>6</v>
      </c>
      <c r="D22" s="68">
        <v>-188</v>
      </c>
      <c r="F22" s="77">
        <v>-1075</v>
      </c>
      <c r="H22" s="68">
        <v>0</v>
      </c>
      <c r="J22" s="68">
        <v>0</v>
      </c>
    </row>
    <row r="23" spans="1:10" x14ac:dyDescent="0.45">
      <c r="A23" s="84" t="s">
        <v>185</v>
      </c>
      <c r="D23" s="85">
        <f>SUM(D13,D20,D22)</f>
        <v>-182572</v>
      </c>
      <c r="E23" s="76"/>
      <c r="F23" s="85">
        <f>SUM(F13,F20,F22)</f>
        <v>107344</v>
      </c>
      <c r="G23" s="76"/>
      <c r="H23" s="85">
        <f>SUM(H13,H20,H22)</f>
        <v>-142050</v>
      </c>
      <c r="I23" s="76"/>
      <c r="J23" s="85">
        <f>SUM(J13,J20,J22)</f>
        <v>37857</v>
      </c>
    </row>
    <row r="24" spans="1:10" x14ac:dyDescent="0.45">
      <c r="A24" s="183" t="s">
        <v>239</v>
      </c>
      <c r="D24" s="77">
        <v>6882</v>
      </c>
      <c r="E24" s="82"/>
      <c r="F24" s="77">
        <v>-12878</v>
      </c>
      <c r="G24" s="82"/>
      <c r="H24" s="77">
        <v>6503</v>
      </c>
      <c r="I24" s="82"/>
      <c r="J24" s="77">
        <v>-4082</v>
      </c>
    </row>
    <row r="25" spans="1:10" ht="22.5" thickBot="1" x14ac:dyDescent="0.3">
      <c r="A25" s="86" t="s">
        <v>186</v>
      </c>
      <c r="D25" s="87">
        <f>D23+D24</f>
        <v>-175690</v>
      </c>
      <c r="E25" s="80"/>
      <c r="F25" s="87">
        <f>F23+F24</f>
        <v>94466</v>
      </c>
      <c r="G25" s="80"/>
      <c r="H25" s="87">
        <f>H23+H24</f>
        <v>-135547</v>
      </c>
      <c r="I25" s="80"/>
      <c r="J25" s="87">
        <f>J23+J24</f>
        <v>33775</v>
      </c>
    </row>
    <row r="26" spans="1:10" ht="9.9499999999999993" customHeight="1" thickTop="1" x14ac:dyDescent="0.25">
      <c r="A26" s="86"/>
      <c r="D26" s="88"/>
      <c r="E26" s="80"/>
      <c r="F26" s="88"/>
      <c r="G26" s="80"/>
      <c r="H26" s="88"/>
      <c r="I26" s="80"/>
      <c r="J26" s="88"/>
    </row>
    <row r="27" spans="1:10" x14ac:dyDescent="0.25">
      <c r="A27" s="89" t="s">
        <v>72</v>
      </c>
      <c r="D27" s="90"/>
      <c r="E27" s="80"/>
      <c r="F27" s="90"/>
      <c r="G27" s="80"/>
      <c r="H27" s="90"/>
      <c r="I27" s="80"/>
      <c r="J27" s="90"/>
    </row>
    <row r="28" spans="1:10" x14ac:dyDescent="0.25">
      <c r="A28" s="91" t="s">
        <v>73</v>
      </c>
      <c r="D28" s="90"/>
      <c r="E28" s="80"/>
      <c r="F28" s="90"/>
      <c r="G28" s="80"/>
      <c r="H28" s="90"/>
      <c r="I28" s="80"/>
      <c r="J28" s="90"/>
    </row>
    <row r="29" spans="1:10" x14ac:dyDescent="0.25">
      <c r="A29" s="92" t="s">
        <v>74</v>
      </c>
      <c r="D29" s="72">
        <v>-6777</v>
      </c>
      <c r="E29" s="93"/>
      <c r="F29" s="93">
        <v>-4055</v>
      </c>
      <c r="G29" s="93"/>
      <c r="H29" s="93">
        <v>0</v>
      </c>
      <c r="I29" s="93"/>
      <c r="J29" s="93">
        <v>0</v>
      </c>
    </row>
    <row r="30" spans="1:10" x14ac:dyDescent="0.25">
      <c r="A30" s="92" t="s">
        <v>204</v>
      </c>
      <c r="D30" s="93">
        <v>-94</v>
      </c>
      <c r="E30" s="93"/>
      <c r="F30" s="93">
        <v>-74</v>
      </c>
      <c r="G30" s="93"/>
      <c r="H30" s="93">
        <v>0</v>
      </c>
      <c r="I30" s="93"/>
      <c r="J30" s="93">
        <v>0</v>
      </c>
    </row>
    <row r="31" spans="1:10" x14ac:dyDescent="0.25">
      <c r="A31" s="89" t="s">
        <v>160</v>
      </c>
      <c r="D31" s="94">
        <f>SUM(D29:D30)</f>
        <v>-6871</v>
      </c>
      <c r="E31" s="95"/>
      <c r="F31" s="94">
        <f>SUM(F29:F30)</f>
        <v>-4129</v>
      </c>
      <c r="G31" s="95"/>
      <c r="H31" s="94">
        <f>SUM(H29:H30)</f>
        <v>0</v>
      </c>
      <c r="I31" s="95"/>
      <c r="J31" s="94">
        <f>SUM(J29:J30)</f>
        <v>0</v>
      </c>
    </row>
    <row r="32" spans="1:10" x14ac:dyDescent="0.25">
      <c r="A32" s="91" t="s">
        <v>157</v>
      </c>
      <c r="D32" s="179"/>
      <c r="E32" s="95"/>
      <c r="F32" s="179"/>
      <c r="G32" s="95"/>
      <c r="H32" s="179"/>
      <c r="I32" s="95"/>
      <c r="J32" s="179"/>
    </row>
    <row r="33" spans="1:10" x14ac:dyDescent="0.25">
      <c r="A33" s="92" t="s">
        <v>205</v>
      </c>
      <c r="D33" s="93">
        <v>-14124</v>
      </c>
      <c r="E33" s="95"/>
      <c r="F33" s="95">
        <v>0</v>
      </c>
      <c r="G33" s="95"/>
      <c r="H33" s="93">
        <v>-14124</v>
      </c>
      <c r="I33" s="95"/>
      <c r="J33" s="95">
        <v>0</v>
      </c>
    </row>
    <row r="34" spans="1:10" x14ac:dyDescent="0.25">
      <c r="A34" s="92" t="s">
        <v>165</v>
      </c>
      <c r="D34" s="93">
        <v>2825</v>
      </c>
      <c r="E34" s="95"/>
      <c r="F34" s="95">
        <v>0</v>
      </c>
      <c r="G34" s="95"/>
      <c r="H34" s="93">
        <v>2825</v>
      </c>
      <c r="I34" s="95"/>
      <c r="J34" s="95">
        <v>0</v>
      </c>
    </row>
    <row r="35" spans="1:10" x14ac:dyDescent="0.25">
      <c r="A35" s="89" t="s">
        <v>158</v>
      </c>
      <c r="D35" s="94">
        <f>SUM(D33:D34)</f>
        <v>-11299</v>
      </c>
      <c r="E35" s="95"/>
      <c r="F35" s="94">
        <f>SUM(F33:F34)</f>
        <v>0</v>
      </c>
      <c r="G35" s="95"/>
      <c r="H35" s="94">
        <f>SUM(H33:H34)</f>
        <v>-11299</v>
      </c>
      <c r="I35" s="95"/>
      <c r="J35" s="94">
        <f>SUM(J33:J34)</f>
        <v>0</v>
      </c>
    </row>
    <row r="36" spans="1:10" x14ac:dyDescent="0.25">
      <c r="A36" s="89" t="s">
        <v>202</v>
      </c>
      <c r="D36" s="95">
        <f>+D31+D35</f>
        <v>-18170</v>
      </c>
      <c r="E36" s="95"/>
      <c r="F36" s="95">
        <f>+F31+F35</f>
        <v>-4129</v>
      </c>
      <c r="G36" s="95"/>
      <c r="H36" s="95">
        <f>+H31+H35</f>
        <v>-11299</v>
      </c>
      <c r="I36" s="95"/>
      <c r="J36" s="95">
        <f>+J31+J35</f>
        <v>0</v>
      </c>
    </row>
    <row r="37" spans="1:10" ht="22.5" thickBot="1" x14ac:dyDescent="0.5">
      <c r="A37" s="84" t="s">
        <v>161</v>
      </c>
      <c r="D37" s="96">
        <f>+D25+D36</f>
        <v>-193860</v>
      </c>
      <c r="E37" s="97"/>
      <c r="F37" s="96">
        <f>+F25+F36</f>
        <v>90337</v>
      </c>
      <c r="G37" s="97"/>
      <c r="H37" s="96">
        <f>+H25+H36</f>
        <v>-146846</v>
      </c>
      <c r="I37" s="97"/>
      <c r="J37" s="96">
        <f>+J25+J36</f>
        <v>33775</v>
      </c>
    </row>
    <row r="38" spans="1:10" ht="9.9499999999999993" customHeight="1" thickTop="1" x14ac:dyDescent="0.25">
      <c r="A38" s="89"/>
      <c r="D38" s="95"/>
      <c r="E38" s="97"/>
      <c r="F38" s="95"/>
      <c r="G38" s="97"/>
      <c r="H38" s="95"/>
      <c r="I38" s="97"/>
      <c r="J38" s="95"/>
    </row>
    <row r="39" spans="1:10" x14ac:dyDescent="0.25">
      <c r="A39" s="86" t="s">
        <v>162</v>
      </c>
      <c r="D39" s="88"/>
      <c r="E39" s="80"/>
      <c r="F39" s="88"/>
      <c r="G39" s="80"/>
      <c r="H39" s="88"/>
      <c r="I39" s="80"/>
      <c r="J39" s="88"/>
    </row>
    <row r="40" spans="1:10" x14ac:dyDescent="0.25">
      <c r="A40" s="70" t="s">
        <v>75</v>
      </c>
      <c r="D40" s="82">
        <f>D25-D41</f>
        <v>-154857</v>
      </c>
      <c r="E40" s="82"/>
      <c r="F40" s="82">
        <v>46305</v>
      </c>
      <c r="G40" s="82"/>
      <c r="H40" s="82">
        <f>H25-H41</f>
        <v>-135547</v>
      </c>
      <c r="I40" s="82"/>
      <c r="J40" s="82">
        <v>33775</v>
      </c>
    </row>
    <row r="41" spans="1:10" x14ac:dyDescent="0.25">
      <c r="A41" s="70" t="s">
        <v>76</v>
      </c>
      <c r="D41" s="77">
        <v>-20833</v>
      </c>
      <c r="E41" s="82"/>
      <c r="F41" s="77">
        <v>48161</v>
      </c>
      <c r="G41" s="82"/>
      <c r="H41" s="77">
        <v>0</v>
      </c>
      <c r="I41" s="82"/>
      <c r="J41" s="77">
        <v>0</v>
      </c>
    </row>
    <row r="42" spans="1:10" ht="22.5" thickBot="1" x14ac:dyDescent="0.5">
      <c r="A42" s="84" t="s">
        <v>163</v>
      </c>
      <c r="D42" s="98">
        <f>SUM(D40:D41)</f>
        <v>-175690</v>
      </c>
      <c r="E42" s="80"/>
      <c r="F42" s="98">
        <f>SUM(F40:F41)</f>
        <v>94466</v>
      </c>
      <c r="G42" s="80"/>
      <c r="H42" s="98">
        <f>SUM(H40:H41)</f>
        <v>-135547</v>
      </c>
      <c r="I42" s="80"/>
      <c r="J42" s="98">
        <f>SUM(J40:J41)</f>
        <v>33775</v>
      </c>
    </row>
    <row r="43" spans="1:10" ht="9.9499999999999993" customHeight="1" thickTop="1" x14ac:dyDescent="0.25">
      <c r="A43" s="86"/>
      <c r="D43" s="88"/>
      <c r="E43" s="80"/>
      <c r="F43" s="88"/>
      <c r="G43" s="80"/>
      <c r="H43" s="88"/>
      <c r="I43" s="80"/>
      <c r="J43" s="88"/>
    </row>
    <row r="44" spans="1:10" x14ac:dyDescent="0.25">
      <c r="A44" s="89" t="s">
        <v>164</v>
      </c>
      <c r="D44" s="90"/>
      <c r="E44" s="80"/>
      <c r="F44" s="90"/>
      <c r="G44" s="80"/>
      <c r="H44" s="90"/>
      <c r="I44" s="80"/>
      <c r="J44" s="90"/>
    </row>
    <row r="45" spans="1:10" x14ac:dyDescent="0.25">
      <c r="A45" s="70" t="s">
        <v>77</v>
      </c>
      <c r="D45" s="82">
        <f>+D37-D46</f>
        <v>-172111</v>
      </c>
      <c r="E45" s="82"/>
      <c r="F45" s="82">
        <v>42937</v>
      </c>
      <c r="G45" s="99"/>
      <c r="H45" s="82">
        <f>+H37-H46</f>
        <v>-146846</v>
      </c>
      <c r="I45" s="99"/>
      <c r="J45" s="82">
        <v>33775</v>
      </c>
    </row>
    <row r="46" spans="1:10" x14ac:dyDescent="0.25">
      <c r="A46" s="92" t="s">
        <v>78</v>
      </c>
      <c r="D46" s="77">
        <v>-21749</v>
      </c>
      <c r="E46" s="82"/>
      <c r="F46" s="77">
        <v>47400</v>
      </c>
      <c r="G46" s="99"/>
      <c r="H46" s="101">
        <v>0</v>
      </c>
      <c r="I46" s="99"/>
      <c r="J46" s="101">
        <v>0</v>
      </c>
    </row>
    <row r="47" spans="1:10" ht="22.5" thickBot="1" x14ac:dyDescent="0.3">
      <c r="A47" s="89" t="s">
        <v>161</v>
      </c>
      <c r="D47" s="102">
        <f>SUM(D45:D46)</f>
        <v>-193860</v>
      </c>
      <c r="E47" s="97"/>
      <c r="F47" s="102">
        <f>SUM(F45:F46)</f>
        <v>90337</v>
      </c>
      <c r="G47" s="97"/>
      <c r="H47" s="102">
        <f>SUM(H45:H46)</f>
        <v>-146846</v>
      </c>
      <c r="I47" s="97"/>
      <c r="J47" s="102">
        <f>SUM(J45:J46)</f>
        <v>33775</v>
      </c>
    </row>
    <row r="48" spans="1:10" ht="9.9499999999999993" customHeight="1" thickTop="1" x14ac:dyDescent="0.25">
      <c r="A48" s="89"/>
      <c r="D48" s="95"/>
      <c r="E48" s="97"/>
      <c r="F48" s="95"/>
      <c r="G48" s="97"/>
      <c r="H48" s="95"/>
      <c r="I48" s="97"/>
      <c r="J48" s="95"/>
    </row>
    <row r="49" spans="1:10" x14ac:dyDescent="0.45">
      <c r="A49" s="84" t="s">
        <v>214</v>
      </c>
      <c r="B49" s="71">
        <v>12</v>
      </c>
      <c r="H49" s="72"/>
      <c r="J49" s="72"/>
    </row>
    <row r="50" spans="1:10" ht="22.5" thickBot="1" x14ac:dyDescent="0.5">
      <c r="A50" s="183" t="s">
        <v>193</v>
      </c>
      <c r="D50" s="195">
        <f>+D40/681480</f>
        <v>-0.22723630920936785</v>
      </c>
      <c r="E50" s="104"/>
      <c r="F50" s="103">
        <f>+F40/681480</f>
        <v>6.7947702060221868E-2</v>
      </c>
      <c r="G50" s="104"/>
      <c r="H50" s="180">
        <f>+H40/681480</f>
        <v>-0.19890092152374245</v>
      </c>
      <c r="I50" s="105"/>
      <c r="J50" s="103">
        <f>+J40/681480</f>
        <v>4.9561249046193578E-2</v>
      </c>
    </row>
    <row r="51" spans="1:10" ht="22.5" thickTop="1" x14ac:dyDescent="0.25"/>
    <row r="52" spans="1:10" x14ac:dyDescent="0.25">
      <c r="D52" s="72">
        <f>+D47-D37</f>
        <v>0</v>
      </c>
      <c r="H52" s="68">
        <f>+H47-H37</f>
        <v>0</v>
      </c>
    </row>
    <row r="53" spans="1:10" ht="9" customHeight="1" x14ac:dyDescent="0.25">
      <c r="D53" s="88"/>
      <c r="E53" s="80"/>
      <c r="F53" s="88"/>
      <c r="G53" s="80"/>
      <c r="H53" s="88"/>
      <c r="I53" s="80"/>
      <c r="J53" s="88"/>
    </row>
    <row r="54" spans="1:10" x14ac:dyDescent="0.25">
      <c r="D54" s="90"/>
      <c r="E54" s="80"/>
      <c r="F54" s="90"/>
      <c r="G54" s="80"/>
      <c r="H54" s="90"/>
      <c r="I54" s="80"/>
      <c r="J54" s="90"/>
    </row>
    <row r="55" spans="1:10" x14ac:dyDescent="0.25">
      <c r="D55" s="90"/>
      <c r="E55" s="80"/>
      <c r="F55" s="90"/>
      <c r="G55" s="80"/>
      <c r="H55" s="90"/>
      <c r="I55" s="80"/>
      <c r="J55" s="90"/>
    </row>
    <row r="56" spans="1:10" x14ac:dyDescent="0.25">
      <c r="A56" s="73"/>
      <c r="B56" s="73"/>
      <c r="C56" s="73"/>
      <c r="D56" s="73"/>
      <c r="E56" s="73"/>
      <c r="F56" s="73"/>
      <c r="G56" s="73"/>
      <c r="H56" s="73"/>
      <c r="I56" s="73"/>
      <c r="J56" s="73"/>
    </row>
    <row r="57" spans="1:10" x14ac:dyDescent="0.25">
      <c r="A57" s="73"/>
      <c r="B57" s="73"/>
      <c r="C57" s="73"/>
      <c r="D57" s="73"/>
      <c r="E57" s="73"/>
      <c r="F57" s="73"/>
      <c r="G57" s="73"/>
      <c r="H57" s="73"/>
      <c r="I57" s="73"/>
      <c r="J57" s="73"/>
    </row>
    <row r="58" spans="1:10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</row>
    <row r="59" spans="1:10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</row>
    <row r="60" spans="1:10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</row>
    <row r="61" spans="1:10" x14ac:dyDescent="0.25">
      <c r="A61" s="73"/>
      <c r="B61" s="73"/>
      <c r="C61" s="73"/>
      <c r="D61" s="73"/>
      <c r="E61" s="73"/>
      <c r="F61" s="73"/>
      <c r="G61" s="73"/>
      <c r="H61" s="73"/>
      <c r="I61" s="73"/>
      <c r="J61" s="73"/>
    </row>
    <row r="62" spans="1:10" x14ac:dyDescent="0.25">
      <c r="A62" s="73"/>
      <c r="B62" s="73"/>
      <c r="C62" s="73"/>
      <c r="D62" s="73"/>
      <c r="E62" s="73"/>
      <c r="F62" s="73"/>
      <c r="G62" s="73"/>
      <c r="H62" s="73"/>
      <c r="I62" s="73"/>
      <c r="J62" s="73"/>
    </row>
    <row r="63" spans="1:10" x14ac:dyDescent="0.25">
      <c r="A63" s="73"/>
      <c r="B63" s="73"/>
      <c r="C63" s="73"/>
      <c r="D63" s="73"/>
      <c r="E63" s="73"/>
      <c r="F63" s="73"/>
      <c r="G63" s="73"/>
      <c r="H63" s="73"/>
      <c r="I63" s="73"/>
      <c r="J63" s="73"/>
    </row>
    <row r="64" spans="1:10" x14ac:dyDescent="0.25">
      <c r="A64" s="73"/>
      <c r="B64" s="73"/>
      <c r="C64" s="73"/>
      <c r="D64" s="73"/>
      <c r="E64" s="73"/>
      <c r="F64" s="73"/>
      <c r="G64" s="73"/>
      <c r="H64" s="73"/>
      <c r="I64" s="73"/>
      <c r="J64" s="73"/>
    </row>
    <row r="65" spans="1:10" x14ac:dyDescent="0.25">
      <c r="A65" s="73"/>
      <c r="B65" s="73"/>
      <c r="C65" s="73"/>
      <c r="D65" s="73"/>
      <c r="E65" s="73"/>
      <c r="F65" s="73"/>
      <c r="G65" s="73"/>
      <c r="H65" s="73"/>
      <c r="I65" s="73"/>
      <c r="J65" s="73"/>
    </row>
    <row r="66" spans="1:10" x14ac:dyDescent="0.25">
      <c r="A66" s="73"/>
      <c r="B66" s="73"/>
      <c r="C66" s="73"/>
      <c r="D66" s="73"/>
      <c r="E66" s="73"/>
      <c r="F66" s="73"/>
      <c r="G66" s="73"/>
      <c r="H66" s="73"/>
      <c r="I66" s="73"/>
      <c r="J66" s="73"/>
    </row>
    <row r="67" spans="1:10" x14ac:dyDescent="0.25">
      <c r="A67" s="73"/>
      <c r="B67" s="73"/>
      <c r="C67" s="73"/>
      <c r="D67" s="73"/>
      <c r="E67" s="73"/>
      <c r="F67" s="73"/>
      <c r="G67" s="73"/>
      <c r="H67" s="73"/>
      <c r="I67" s="73"/>
      <c r="J67" s="73"/>
    </row>
    <row r="68" spans="1:10" x14ac:dyDescent="0.25">
      <c r="D68" s="106"/>
      <c r="E68" s="68"/>
      <c r="F68" s="106"/>
      <c r="G68" s="68"/>
      <c r="H68" s="106"/>
      <c r="I68" s="68"/>
      <c r="J68" s="106"/>
    </row>
    <row r="69" spans="1:10" x14ac:dyDescent="0.25">
      <c r="H69" s="107"/>
      <c r="J69" s="107"/>
    </row>
  </sheetData>
  <mergeCells count="7">
    <mergeCell ref="D9:J9"/>
    <mergeCell ref="D5:F5"/>
    <mergeCell ref="H5:J5"/>
    <mergeCell ref="D6:F6"/>
    <mergeCell ref="H6:J6"/>
    <mergeCell ref="D7:F7"/>
    <mergeCell ref="H7:J7"/>
  </mergeCells>
  <pageMargins left="0.78740157480314998" right="0.78740157480314998" top="0.511811023622047" bottom="0.511811023622047" header="0.511811023622047" footer="0.511811023622047"/>
  <pageSetup paperSize="9" scale="63" firstPageNumber="6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AC54"/>
  <sheetViews>
    <sheetView topLeftCell="P22" zoomScale="90" zoomScaleNormal="90" zoomScaleSheetLayoutView="85" workbookViewId="0">
      <selection activeCell="AB22" sqref="AB1:AE1048576"/>
    </sheetView>
  </sheetViews>
  <sheetFormatPr defaultColWidth="10.5703125" defaultRowHeight="22.5" customHeight="1" x14ac:dyDescent="0.25"/>
  <cols>
    <col min="1" max="1" width="46.5703125" style="114" customWidth="1"/>
    <col min="2" max="2" width="10.85546875" style="115" customWidth="1"/>
    <col min="3" max="3" width="13.42578125" style="134" customWidth="1"/>
    <col min="4" max="4" width="1.140625" style="134" customWidth="1"/>
    <col min="5" max="5" width="12.85546875" style="134" customWidth="1"/>
    <col min="6" max="6" width="1" style="134" customWidth="1"/>
    <col min="7" max="7" width="15" style="134" customWidth="1"/>
    <col min="8" max="8" width="1" style="134" customWidth="1"/>
    <col min="9" max="9" width="13.28515625" style="134" bestFit="1" customWidth="1"/>
    <col min="10" max="10" width="1" style="134" customWidth="1"/>
    <col min="11" max="11" width="13.42578125" style="135" customWidth="1"/>
    <col min="12" max="12" width="1" style="134" customWidth="1"/>
    <col min="13" max="13" width="13" style="118" customWidth="1"/>
    <col min="14" max="14" width="1.140625" style="118" customWidth="1"/>
    <col min="15" max="15" width="13.42578125" style="118" bestFit="1" customWidth="1"/>
    <col min="16" max="16" width="1.7109375" style="118" customWidth="1"/>
    <col min="17" max="17" width="13.42578125" style="118" customWidth="1"/>
    <col min="18" max="18" width="1.140625" style="118" customWidth="1"/>
    <col min="19" max="19" width="13.42578125" style="118" bestFit="1" customWidth="1"/>
    <col min="20" max="20" width="1.140625" style="118" customWidth="1"/>
    <col min="21" max="21" width="15" style="118" customWidth="1"/>
    <col min="22" max="22" width="1.140625" style="134" customWidth="1"/>
    <col min="23" max="23" width="14" style="118" customWidth="1"/>
    <col min="24" max="24" width="1.28515625" style="118" customWidth="1"/>
    <col min="25" max="25" width="13.28515625" style="118" customWidth="1"/>
    <col min="26" max="26" width="1.140625" style="118" customWidth="1"/>
    <col min="27" max="27" width="14.42578125" style="118" customWidth="1"/>
    <col min="28" max="28" width="10.5703125" style="114"/>
    <col min="29" max="29" width="17.42578125" style="114" bestFit="1" customWidth="1"/>
    <col min="30" max="256" width="10.5703125" style="114"/>
    <col min="257" max="257" width="35.7109375" style="114" customWidth="1"/>
    <col min="258" max="258" width="8.140625" style="114" customWidth="1"/>
    <col min="259" max="259" width="13.42578125" style="114" customWidth="1"/>
    <col min="260" max="260" width="1.140625" style="114" customWidth="1"/>
    <col min="261" max="261" width="12.85546875" style="114" customWidth="1"/>
    <col min="262" max="262" width="1" style="114" customWidth="1"/>
    <col min="263" max="263" width="15" style="114" customWidth="1"/>
    <col min="264" max="264" width="1" style="114" customWidth="1"/>
    <col min="265" max="265" width="13.28515625" style="114" bestFit="1" customWidth="1"/>
    <col min="266" max="266" width="1" style="114" customWidth="1"/>
    <col min="267" max="267" width="13.42578125" style="114" customWidth="1"/>
    <col min="268" max="268" width="1" style="114" customWidth="1"/>
    <col min="269" max="269" width="13" style="114" customWidth="1"/>
    <col min="270" max="270" width="1.140625" style="114" customWidth="1"/>
    <col min="271" max="271" width="13.42578125" style="114" bestFit="1" customWidth="1"/>
    <col min="272" max="272" width="1.7109375" style="114" customWidth="1"/>
    <col min="273" max="273" width="13.42578125" style="114" customWidth="1"/>
    <col min="274" max="274" width="1.140625" style="114" customWidth="1"/>
    <col min="275" max="275" width="13.42578125" style="114" bestFit="1" customWidth="1"/>
    <col min="276" max="276" width="1.140625" style="114" customWidth="1"/>
    <col min="277" max="277" width="15" style="114" customWidth="1"/>
    <col min="278" max="278" width="1.140625" style="114" customWidth="1"/>
    <col min="279" max="279" width="14" style="114" customWidth="1"/>
    <col min="280" max="280" width="1.28515625" style="114" customWidth="1"/>
    <col min="281" max="281" width="13.28515625" style="114" customWidth="1"/>
    <col min="282" max="282" width="1.140625" style="114" customWidth="1"/>
    <col min="283" max="283" width="14.42578125" style="114" customWidth="1"/>
    <col min="284" max="512" width="10.5703125" style="114"/>
    <col min="513" max="513" width="35.7109375" style="114" customWidth="1"/>
    <col min="514" max="514" width="8.140625" style="114" customWidth="1"/>
    <col min="515" max="515" width="13.42578125" style="114" customWidth="1"/>
    <col min="516" max="516" width="1.140625" style="114" customWidth="1"/>
    <col min="517" max="517" width="12.85546875" style="114" customWidth="1"/>
    <col min="518" max="518" width="1" style="114" customWidth="1"/>
    <col min="519" max="519" width="15" style="114" customWidth="1"/>
    <col min="520" max="520" width="1" style="114" customWidth="1"/>
    <col min="521" max="521" width="13.28515625" style="114" bestFit="1" customWidth="1"/>
    <col min="522" max="522" width="1" style="114" customWidth="1"/>
    <col min="523" max="523" width="13.42578125" style="114" customWidth="1"/>
    <col min="524" max="524" width="1" style="114" customWidth="1"/>
    <col min="525" max="525" width="13" style="114" customWidth="1"/>
    <col min="526" max="526" width="1.140625" style="114" customWidth="1"/>
    <col min="527" max="527" width="13.42578125" style="114" bestFit="1" customWidth="1"/>
    <col min="528" max="528" width="1.7109375" style="114" customWidth="1"/>
    <col min="529" max="529" width="13.42578125" style="114" customWidth="1"/>
    <col min="530" max="530" width="1.140625" style="114" customWidth="1"/>
    <col min="531" max="531" width="13.42578125" style="114" bestFit="1" customWidth="1"/>
    <col min="532" max="532" width="1.140625" style="114" customWidth="1"/>
    <col min="533" max="533" width="15" style="114" customWidth="1"/>
    <col min="534" max="534" width="1.140625" style="114" customWidth="1"/>
    <col min="535" max="535" width="14" style="114" customWidth="1"/>
    <col min="536" max="536" width="1.28515625" style="114" customWidth="1"/>
    <col min="537" max="537" width="13.28515625" style="114" customWidth="1"/>
    <col min="538" max="538" width="1.140625" style="114" customWidth="1"/>
    <col min="539" max="539" width="14.42578125" style="114" customWidth="1"/>
    <col min="540" max="768" width="10.5703125" style="114"/>
    <col min="769" max="769" width="35.7109375" style="114" customWidth="1"/>
    <col min="770" max="770" width="8.140625" style="114" customWidth="1"/>
    <col min="771" max="771" width="13.42578125" style="114" customWidth="1"/>
    <col min="772" max="772" width="1.140625" style="114" customWidth="1"/>
    <col min="773" max="773" width="12.85546875" style="114" customWidth="1"/>
    <col min="774" max="774" width="1" style="114" customWidth="1"/>
    <col min="775" max="775" width="15" style="114" customWidth="1"/>
    <col min="776" max="776" width="1" style="114" customWidth="1"/>
    <col min="777" max="777" width="13.28515625" style="114" bestFit="1" customWidth="1"/>
    <col min="778" max="778" width="1" style="114" customWidth="1"/>
    <col min="779" max="779" width="13.42578125" style="114" customWidth="1"/>
    <col min="780" max="780" width="1" style="114" customWidth="1"/>
    <col min="781" max="781" width="13" style="114" customWidth="1"/>
    <col min="782" max="782" width="1.140625" style="114" customWidth="1"/>
    <col min="783" max="783" width="13.42578125" style="114" bestFit="1" customWidth="1"/>
    <col min="784" max="784" width="1.7109375" style="114" customWidth="1"/>
    <col min="785" max="785" width="13.42578125" style="114" customWidth="1"/>
    <col min="786" max="786" width="1.140625" style="114" customWidth="1"/>
    <col min="787" max="787" width="13.42578125" style="114" bestFit="1" customWidth="1"/>
    <col min="788" max="788" width="1.140625" style="114" customWidth="1"/>
    <col min="789" max="789" width="15" style="114" customWidth="1"/>
    <col min="790" max="790" width="1.140625" style="114" customWidth="1"/>
    <col min="791" max="791" width="14" style="114" customWidth="1"/>
    <col min="792" max="792" width="1.28515625" style="114" customWidth="1"/>
    <col min="793" max="793" width="13.28515625" style="114" customWidth="1"/>
    <col min="794" max="794" width="1.140625" style="114" customWidth="1"/>
    <col min="795" max="795" width="14.42578125" style="114" customWidth="1"/>
    <col min="796" max="1024" width="10.5703125" style="114"/>
    <col min="1025" max="1025" width="35.7109375" style="114" customWidth="1"/>
    <col min="1026" max="1026" width="8.140625" style="114" customWidth="1"/>
    <col min="1027" max="1027" width="13.42578125" style="114" customWidth="1"/>
    <col min="1028" max="1028" width="1.140625" style="114" customWidth="1"/>
    <col min="1029" max="1029" width="12.85546875" style="114" customWidth="1"/>
    <col min="1030" max="1030" width="1" style="114" customWidth="1"/>
    <col min="1031" max="1031" width="15" style="114" customWidth="1"/>
    <col min="1032" max="1032" width="1" style="114" customWidth="1"/>
    <col min="1033" max="1033" width="13.28515625" style="114" bestFit="1" customWidth="1"/>
    <col min="1034" max="1034" width="1" style="114" customWidth="1"/>
    <col min="1035" max="1035" width="13.42578125" style="114" customWidth="1"/>
    <col min="1036" max="1036" width="1" style="114" customWidth="1"/>
    <col min="1037" max="1037" width="13" style="114" customWidth="1"/>
    <col min="1038" max="1038" width="1.140625" style="114" customWidth="1"/>
    <col min="1039" max="1039" width="13.42578125" style="114" bestFit="1" customWidth="1"/>
    <col min="1040" max="1040" width="1.7109375" style="114" customWidth="1"/>
    <col min="1041" max="1041" width="13.42578125" style="114" customWidth="1"/>
    <col min="1042" max="1042" width="1.140625" style="114" customWidth="1"/>
    <col min="1043" max="1043" width="13.42578125" style="114" bestFit="1" customWidth="1"/>
    <col min="1044" max="1044" width="1.140625" style="114" customWidth="1"/>
    <col min="1045" max="1045" width="15" style="114" customWidth="1"/>
    <col min="1046" max="1046" width="1.140625" style="114" customWidth="1"/>
    <col min="1047" max="1047" width="14" style="114" customWidth="1"/>
    <col min="1048" max="1048" width="1.28515625" style="114" customWidth="1"/>
    <col min="1049" max="1049" width="13.28515625" style="114" customWidth="1"/>
    <col min="1050" max="1050" width="1.140625" style="114" customWidth="1"/>
    <col min="1051" max="1051" width="14.42578125" style="114" customWidth="1"/>
    <col min="1052" max="1280" width="10.5703125" style="114"/>
    <col min="1281" max="1281" width="35.7109375" style="114" customWidth="1"/>
    <col min="1282" max="1282" width="8.140625" style="114" customWidth="1"/>
    <col min="1283" max="1283" width="13.42578125" style="114" customWidth="1"/>
    <col min="1284" max="1284" width="1.140625" style="114" customWidth="1"/>
    <col min="1285" max="1285" width="12.85546875" style="114" customWidth="1"/>
    <col min="1286" max="1286" width="1" style="114" customWidth="1"/>
    <col min="1287" max="1287" width="15" style="114" customWidth="1"/>
    <col min="1288" max="1288" width="1" style="114" customWidth="1"/>
    <col min="1289" max="1289" width="13.28515625" style="114" bestFit="1" customWidth="1"/>
    <col min="1290" max="1290" width="1" style="114" customWidth="1"/>
    <col min="1291" max="1291" width="13.42578125" style="114" customWidth="1"/>
    <col min="1292" max="1292" width="1" style="114" customWidth="1"/>
    <col min="1293" max="1293" width="13" style="114" customWidth="1"/>
    <col min="1294" max="1294" width="1.140625" style="114" customWidth="1"/>
    <col min="1295" max="1295" width="13.42578125" style="114" bestFit="1" customWidth="1"/>
    <col min="1296" max="1296" width="1.7109375" style="114" customWidth="1"/>
    <col min="1297" max="1297" width="13.42578125" style="114" customWidth="1"/>
    <col min="1298" max="1298" width="1.140625" style="114" customWidth="1"/>
    <col min="1299" max="1299" width="13.42578125" style="114" bestFit="1" customWidth="1"/>
    <col min="1300" max="1300" width="1.140625" style="114" customWidth="1"/>
    <col min="1301" max="1301" width="15" style="114" customWidth="1"/>
    <col min="1302" max="1302" width="1.140625" style="114" customWidth="1"/>
    <col min="1303" max="1303" width="14" style="114" customWidth="1"/>
    <col min="1304" max="1304" width="1.28515625" style="114" customWidth="1"/>
    <col min="1305" max="1305" width="13.28515625" style="114" customWidth="1"/>
    <col min="1306" max="1306" width="1.140625" style="114" customWidth="1"/>
    <col min="1307" max="1307" width="14.42578125" style="114" customWidth="1"/>
    <col min="1308" max="1536" width="10.5703125" style="114"/>
    <col min="1537" max="1537" width="35.7109375" style="114" customWidth="1"/>
    <col min="1538" max="1538" width="8.140625" style="114" customWidth="1"/>
    <col min="1539" max="1539" width="13.42578125" style="114" customWidth="1"/>
    <col min="1540" max="1540" width="1.140625" style="114" customWidth="1"/>
    <col min="1541" max="1541" width="12.85546875" style="114" customWidth="1"/>
    <col min="1542" max="1542" width="1" style="114" customWidth="1"/>
    <col min="1543" max="1543" width="15" style="114" customWidth="1"/>
    <col min="1544" max="1544" width="1" style="114" customWidth="1"/>
    <col min="1545" max="1545" width="13.28515625" style="114" bestFit="1" customWidth="1"/>
    <col min="1546" max="1546" width="1" style="114" customWidth="1"/>
    <col min="1547" max="1547" width="13.42578125" style="114" customWidth="1"/>
    <col min="1548" max="1548" width="1" style="114" customWidth="1"/>
    <col min="1549" max="1549" width="13" style="114" customWidth="1"/>
    <col min="1550" max="1550" width="1.140625" style="114" customWidth="1"/>
    <col min="1551" max="1551" width="13.42578125" style="114" bestFit="1" customWidth="1"/>
    <col min="1552" max="1552" width="1.7109375" style="114" customWidth="1"/>
    <col min="1553" max="1553" width="13.42578125" style="114" customWidth="1"/>
    <col min="1554" max="1554" width="1.140625" style="114" customWidth="1"/>
    <col min="1555" max="1555" width="13.42578125" style="114" bestFit="1" customWidth="1"/>
    <col min="1556" max="1556" width="1.140625" style="114" customWidth="1"/>
    <col min="1557" max="1557" width="15" style="114" customWidth="1"/>
    <col min="1558" max="1558" width="1.140625" style="114" customWidth="1"/>
    <col min="1559" max="1559" width="14" style="114" customWidth="1"/>
    <col min="1560" max="1560" width="1.28515625" style="114" customWidth="1"/>
    <col min="1561" max="1561" width="13.28515625" style="114" customWidth="1"/>
    <col min="1562" max="1562" width="1.140625" style="114" customWidth="1"/>
    <col min="1563" max="1563" width="14.42578125" style="114" customWidth="1"/>
    <col min="1564" max="1792" width="10.5703125" style="114"/>
    <col min="1793" max="1793" width="35.7109375" style="114" customWidth="1"/>
    <col min="1794" max="1794" width="8.140625" style="114" customWidth="1"/>
    <col min="1795" max="1795" width="13.42578125" style="114" customWidth="1"/>
    <col min="1796" max="1796" width="1.140625" style="114" customWidth="1"/>
    <col min="1797" max="1797" width="12.85546875" style="114" customWidth="1"/>
    <col min="1798" max="1798" width="1" style="114" customWidth="1"/>
    <col min="1799" max="1799" width="15" style="114" customWidth="1"/>
    <col min="1800" max="1800" width="1" style="114" customWidth="1"/>
    <col min="1801" max="1801" width="13.28515625" style="114" bestFit="1" customWidth="1"/>
    <col min="1802" max="1802" width="1" style="114" customWidth="1"/>
    <col min="1803" max="1803" width="13.42578125" style="114" customWidth="1"/>
    <col min="1804" max="1804" width="1" style="114" customWidth="1"/>
    <col min="1805" max="1805" width="13" style="114" customWidth="1"/>
    <col min="1806" max="1806" width="1.140625" style="114" customWidth="1"/>
    <col min="1807" max="1807" width="13.42578125" style="114" bestFit="1" customWidth="1"/>
    <col min="1808" max="1808" width="1.7109375" style="114" customWidth="1"/>
    <col min="1809" max="1809" width="13.42578125" style="114" customWidth="1"/>
    <col min="1810" max="1810" width="1.140625" style="114" customWidth="1"/>
    <col min="1811" max="1811" width="13.42578125" style="114" bestFit="1" customWidth="1"/>
    <col min="1812" max="1812" width="1.140625" style="114" customWidth="1"/>
    <col min="1813" max="1813" width="15" style="114" customWidth="1"/>
    <col min="1814" max="1814" width="1.140625" style="114" customWidth="1"/>
    <col min="1815" max="1815" width="14" style="114" customWidth="1"/>
    <col min="1816" max="1816" width="1.28515625" style="114" customWidth="1"/>
    <col min="1817" max="1817" width="13.28515625" style="114" customWidth="1"/>
    <col min="1818" max="1818" width="1.140625" style="114" customWidth="1"/>
    <col min="1819" max="1819" width="14.42578125" style="114" customWidth="1"/>
    <col min="1820" max="2048" width="10.5703125" style="114"/>
    <col min="2049" max="2049" width="35.7109375" style="114" customWidth="1"/>
    <col min="2050" max="2050" width="8.140625" style="114" customWidth="1"/>
    <col min="2051" max="2051" width="13.42578125" style="114" customWidth="1"/>
    <col min="2052" max="2052" width="1.140625" style="114" customWidth="1"/>
    <col min="2053" max="2053" width="12.85546875" style="114" customWidth="1"/>
    <col min="2054" max="2054" width="1" style="114" customWidth="1"/>
    <col min="2055" max="2055" width="15" style="114" customWidth="1"/>
    <col min="2056" max="2056" width="1" style="114" customWidth="1"/>
    <col min="2057" max="2057" width="13.28515625" style="114" bestFit="1" customWidth="1"/>
    <col min="2058" max="2058" width="1" style="114" customWidth="1"/>
    <col min="2059" max="2059" width="13.42578125" style="114" customWidth="1"/>
    <col min="2060" max="2060" width="1" style="114" customWidth="1"/>
    <col min="2061" max="2061" width="13" style="114" customWidth="1"/>
    <col min="2062" max="2062" width="1.140625" style="114" customWidth="1"/>
    <col min="2063" max="2063" width="13.42578125" style="114" bestFit="1" customWidth="1"/>
    <col min="2064" max="2064" width="1.7109375" style="114" customWidth="1"/>
    <col min="2065" max="2065" width="13.42578125" style="114" customWidth="1"/>
    <col min="2066" max="2066" width="1.140625" style="114" customWidth="1"/>
    <col min="2067" max="2067" width="13.42578125" style="114" bestFit="1" customWidth="1"/>
    <col min="2068" max="2068" width="1.140625" style="114" customWidth="1"/>
    <col min="2069" max="2069" width="15" style="114" customWidth="1"/>
    <col min="2070" max="2070" width="1.140625" style="114" customWidth="1"/>
    <col min="2071" max="2071" width="14" style="114" customWidth="1"/>
    <col min="2072" max="2072" width="1.28515625" style="114" customWidth="1"/>
    <col min="2073" max="2073" width="13.28515625" style="114" customWidth="1"/>
    <col min="2074" max="2074" width="1.140625" style="114" customWidth="1"/>
    <col min="2075" max="2075" width="14.42578125" style="114" customWidth="1"/>
    <col min="2076" max="2304" width="10.5703125" style="114"/>
    <col min="2305" max="2305" width="35.7109375" style="114" customWidth="1"/>
    <col min="2306" max="2306" width="8.140625" style="114" customWidth="1"/>
    <col min="2307" max="2307" width="13.42578125" style="114" customWidth="1"/>
    <col min="2308" max="2308" width="1.140625" style="114" customWidth="1"/>
    <col min="2309" max="2309" width="12.85546875" style="114" customWidth="1"/>
    <col min="2310" max="2310" width="1" style="114" customWidth="1"/>
    <col min="2311" max="2311" width="15" style="114" customWidth="1"/>
    <col min="2312" max="2312" width="1" style="114" customWidth="1"/>
    <col min="2313" max="2313" width="13.28515625" style="114" bestFit="1" customWidth="1"/>
    <col min="2314" max="2314" width="1" style="114" customWidth="1"/>
    <col min="2315" max="2315" width="13.42578125" style="114" customWidth="1"/>
    <col min="2316" max="2316" width="1" style="114" customWidth="1"/>
    <col min="2317" max="2317" width="13" style="114" customWidth="1"/>
    <col min="2318" max="2318" width="1.140625" style="114" customWidth="1"/>
    <col min="2319" max="2319" width="13.42578125" style="114" bestFit="1" customWidth="1"/>
    <col min="2320" max="2320" width="1.7109375" style="114" customWidth="1"/>
    <col min="2321" max="2321" width="13.42578125" style="114" customWidth="1"/>
    <col min="2322" max="2322" width="1.140625" style="114" customWidth="1"/>
    <col min="2323" max="2323" width="13.42578125" style="114" bestFit="1" customWidth="1"/>
    <col min="2324" max="2324" width="1.140625" style="114" customWidth="1"/>
    <col min="2325" max="2325" width="15" style="114" customWidth="1"/>
    <col min="2326" max="2326" width="1.140625" style="114" customWidth="1"/>
    <col min="2327" max="2327" width="14" style="114" customWidth="1"/>
    <col min="2328" max="2328" width="1.28515625" style="114" customWidth="1"/>
    <col min="2329" max="2329" width="13.28515625" style="114" customWidth="1"/>
    <col min="2330" max="2330" width="1.140625" style="114" customWidth="1"/>
    <col min="2331" max="2331" width="14.42578125" style="114" customWidth="1"/>
    <col min="2332" max="2560" width="10.5703125" style="114"/>
    <col min="2561" max="2561" width="35.7109375" style="114" customWidth="1"/>
    <col min="2562" max="2562" width="8.140625" style="114" customWidth="1"/>
    <col min="2563" max="2563" width="13.42578125" style="114" customWidth="1"/>
    <col min="2564" max="2564" width="1.140625" style="114" customWidth="1"/>
    <col min="2565" max="2565" width="12.85546875" style="114" customWidth="1"/>
    <col min="2566" max="2566" width="1" style="114" customWidth="1"/>
    <col min="2567" max="2567" width="15" style="114" customWidth="1"/>
    <col min="2568" max="2568" width="1" style="114" customWidth="1"/>
    <col min="2569" max="2569" width="13.28515625" style="114" bestFit="1" customWidth="1"/>
    <col min="2570" max="2570" width="1" style="114" customWidth="1"/>
    <col min="2571" max="2571" width="13.42578125" style="114" customWidth="1"/>
    <col min="2572" max="2572" width="1" style="114" customWidth="1"/>
    <col min="2573" max="2573" width="13" style="114" customWidth="1"/>
    <col min="2574" max="2574" width="1.140625" style="114" customWidth="1"/>
    <col min="2575" max="2575" width="13.42578125" style="114" bestFit="1" customWidth="1"/>
    <col min="2576" max="2576" width="1.7109375" style="114" customWidth="1"/>
    <col min="2577" max="2577" width="13.42578125" style="114" customWidth="1"/>
    <col min="2578" max="2578" width="1.140625" style="114" customWidth="1"/>
    <col min="2579" max="2579" width="13.42578125" style="114" bestFit="1" customWidth="1"/>
    <col min="2580" max="2580" width="1.140625" style="114" customWidth="1"/>
    <col min="2581" max="2581" width="15" style="114" customWidth="1"/>
    <col min="2582" max="2582" width="1.140625" style="114" customWidth="1"/>
    <col min="2583" max="2583" width="14" style="114" customWidth="1"/>
    <col min="2584" max="2584" width="1.28515625" style="114" customWidth="1"/>
    <col min="2585" max="2585" width="13.28515625" style="114" customWidth="1"/>
    <col min="2586" max="2586" width="1.140625" style="114" customWidth="1"/>
    <col min="2587" max="2587" width="14.42578125" style="114" customWidth="1"/>
    <col min="2588" max="2816" width="10.5703125" style="114"/>
    <col min="2817" max="2817" width="35.7109375" style="114" customWidth="1"/>
    <col min="2818" max="2818" width="8.140625" style="114" customWidth="1"/>
    <col min="2819" max="2819" width="13.42578125" style="114" customWidth="1"/>
    <col min="2820" max="2820" width="1.140625" style="114" customWidth="1"/>
    <col min="2821" max="2821" width="12.85546875" style="114" customWidth="1"/>
    <col min="2822" max="2822" width="1" style="114" customWidth="1"/>
    <col min="2823" max="2823" width="15" style="114" customWidth="1"/>
    <col min="2824" max="2824" width="1" style="114" customWidth="1"/>
    <col min="2825" max="2825" width="13.28515625" style="114" bestFit="1" customWidth="1"/>
    <col min="2826" max="2826" width="1" style="114" customWidth="1"/>
    <col min="2827" max="2827" width="13.42578125" style="114" customWidth="1"/>
    <col min="2828" max="2828" width="1" style="114" customWidth="1"/>
    <col min="2829" max="2829" width="13" style="114" customWidth="1"/>
    <col min="2830" max="2830" width="1.140625" style="114" customWidth="1"/>
    <col min="2831" max="2831" width="13.42578125" style="114" bestFit="1" customWidth="1"/>
    <col min="2832" max="2832" width="1.7109375" style="114" customWidth="1"/>
    <col min="2833" max="2833" width="13.42578125" style="114" customWidth="1"/>
    <col min="2834" max="2834" width="1.140625" style="114" customWidth="1"/>
    <col min="2835" max="2835" width="13.42578125" style="114" bestFit="1" customWidth="1"/>
    <col min="2836" max="2836" width="1.140625" style="114" customWidth="1"/>
    <col min="2837" max="2837" width="15" style="114" customWidth="1"/>
    <col min="2838" max="2838" width="1.140625" style="114" customWidth="1"/>
    <col min="2839" max="2839" width="14" style="114" customWidth="1"/>
    <col min="2840" max="2840" width="1.28515625" style="114" customWidth="1"/>
    <col min="2841" max="2841" width="13.28515625" style="114" customWidth="1"/>
    <col min="2842" max="2842" width="1.140625" style="114" customWidth="1"/>
    <col min="2843" max="2843" width="14.42578125" style="114" customWidth="1"/>
    <col min="2844" max="3072" width="10.5703125" style="114"/>
    <col min="3073" max="3073" width="35.7109375" style="114" customWidth="1"/>
    <col min="3074" max="3074" width="8.140625" style="114" customWidth="1"/>
    <col min="3075" max="3075" width="13.42578125" style="114" customWidth="1"/>
    <col min="3076" max="3076" width="1.140625" style="114" customWidth="1"/>
    <col min="3077" max="3077" width="12.85546875" style="114" customWidth="1"/>
    <col min="3078" max="3078" width="1" style="114" customWidth="1"/>
    <col min="3079" max="3079" width="15" style="114" customWidth="1"/>
    <col min="3080" max="3080" width="1" style="114" customWidth="1"/>
    <col min="3081" max="3081" width="13.28515625" style="114" bestFit="1" customWidth="1"/>
    <col min="3082" max="3082" width="1" style="114" customWidth="1"/>
    <col min="3083" max="3083" width="13.42578125" style="114" customWidth="1"/>
    <col min="3084" max="3084" width="1" style="114" customWidth="1"/>
    <col min="3085" max="3085" width="13" style="114" customWidth="1"/>
    <col min="3086" max="3086" width="1.140625" style="114" customWidth="1"/>
    <col min="3087" max="3087" width="13.42578125" style="114" bestFit="1" customWidth="1"/>
    <col min="3088" max="3088" width="1.7109375" style="114" customWidth="1"/>
    <col min="3089" max="3089" width="13.42578125" style="114" customWidth="1"/>
    <col min="3090" max="3090" width="1.140625" style="114" customWidth="1"/>
    <col min="3091" max="3091" width="13.42578125" style="114" bestFit="1" customWidth="1"/>
    <col min="3092" max="3092" width="1.140625" style="114" customWidth="1"/>
    <col min="3093" max="3093" width="15" style="114" customWidth="1"/>
    <col min="3094" max="3094" width="1.140625" style="114" customWidth="1"/>
    <col min="3095" max="3095" width="14" style="114" customWidth="1"/>
    <col min="3096" max="3096" width="1.28515625" style="114" customWidth="1"/>
    <col min="3097" max="3097" width="13.28515625" style="114" customWidth="1"/>
    <col min="3098" max="3098" width="1.140625" style="114" customWidth="1"/>
    <col min="3099" max="3099" width="14.42578125" style="114" customWidth="1"/>
    <col min="3100" max="3328" width="10.5703125" style="114"/>
    <col min="3329" max="3329" width="35.7109375" style="114" customWidth="1"/>
    <col min="3330" max="3330" width="8.140625" style="114" customWidth="1"/>
    <col min="3331" max="3331" width="13.42578125" style="114" customWidth="1"/>
    <col min="3332" max="3332" width="1.140625" style="114" customWidth="1"/>
    <col min="3333" max="3333" width="12.85546875" style="114" customWidth="1"/>
    <col min="3334" max="3334" width="1" style="114" customWidth="1"/>
    <col min="3335" max="3335" width="15" style="114" customWidth="1"/>
    <col min="3336" max="3336" width="1" style="114" customWidth="1"/>
    <col min="3337" max="3337" width="13.28515625" style="114" bestFit="1" customWidth="1"/>
    <col min="3338" max="3338" width="1" style="114" customWidth="1"/>
    <col min="3339" max="3339" width="13.42578125" style="114" customWidth="1"/>
    <col min="3340" max="3340" width="1" style="114" customWidth="1"/>
    <col min="3341" max="3341" width="13" style="114" customWidth="1"/>
    <col min="3342" max="3342" width="1.140625" style="114" customWidth="1"/>
    <col min="3343" max="3343" width="13.42578125" style="114" bestFit="1" customWidth="1"/>
    <col min="3344" max="3344" width="1.7109375" style="114" customWidth="1"/>
    <col min="3345" max="3345" width="13.42578125" style="114" customWidth="1"/>
    <col min="3346" max="3346" width="1.140625" style="114" customWidth="1"/>
    <col min="3347" max="3347" width="13.42578125" style="114" bestFit="1" customWidth="1"/>
    <col min="3348" max="3348" width="1.140625" style="114" customWidth="1"/>
    <col min="3349" max="3349" width="15" style="114" customWidth="1"/>
    <col min="3350" max="3350" width="1.140625" style="114" customWidth="1"/>
    <col min="3351" max="3351" width="14" style="114" customWidth="1"/>
    <col min="3352" max="3352" width="1.28515625" style="114" customWidth="1"/>
    <col min="3353" max="3353" width="13.28515625" style="114" customWidth="1"/>
    <col min="3354" max="3354" width="1.140625" style="114" customWidth="1"/>
    <col min="3355" max="3355" width="14.42578125" style="114" customWidth="1"/>
    <col min="3356" max="3584" width="10.5703125" style="114"/>
    <col min="3585" max="3585" width="35.7109375" style="114" customWidth="1"/>
    <col min="3586" max="3586" width="8.140625" style="114" customWidth="1"/>
    <col min="3587" max="3587" width="13.42578125" style="114" customWidth="1"/>
    <col min="3588" max="3588" width="1.140625" style="114" customWidth="1"/>
    <col min="3589" max="3589" width="12.85546875" style="114" customWidth="1"/>
    <col min="3590" max="3590" width="1" style="114" customWidth="1"/>
    <col min="3591" max="3591" width="15" style="114" customWidth="1"/>
    <col min="3592" max="3592" width="1" style="114" customWidth="1"/>
    <col min="3593" max="3593" width="13.28515625" style="114" bestFit="1" customWidth="1"/>
    <col min="3594" max="3594" width="1" style="114" customWidth="1"/>
    <col min="3595" max="3595" width="13.42578125" style="114" customWidth="1"/>
    <col min="3596" max="3596" width="1" style="114" customWidth="1"/>
    <col min="3597" max="3597" width="13" style="114" customWidth="1"/>
    <col min="3598" max="3598" width="1.140625" style="114" customWidth="1"/>
    <col min="3599" max="3599" width="13.42578125" style="114" bestFit="1" customWidth="1"/>
    <col min="3600" max="3600" width="1.7109375" style="114" customWidth="1"/>
    <col min="3601" max="3601" width="13.42578125" style="114" customWidth="1"/>
    <col min="3602" max="3602" width="1.140625" style="114" customWidth="1"/>
    <col min="3603" max="3603" width="13.42578125" style="114" bestFit="1" customWidth="1"/>
    <col min="3604" max="3604" width="1.140625" style="114" customWidth="1"/>
    <col min="3605" max="3605" width="15" style="114" customWidth="1"/>
    <col min="3606" max="3606" width="1.140625" style="114" customWidth="1"/>
    <col min="3607" max="3607" width="14" style="114" customWidth="1"/>
    <col min="3608" max="3608" width="1.28515625" style="114" customWidth="1"/>
    <col min="3609" max="3609" width="13.28515625" style="114" customWidth="1"/>
    <col min="3610" max="3610" width="1.140625" style="114" customWidth="1"/>
    <col min="3611" max="3611" width="14.42578125" style="114" customWidth="1"/>
    <col min="3612" max="3840" width="10.5703125" style="114"/>
    <col min="3841" max="3841" width="35.7109375" style="114" customWidth="1"/>
    <col min="3842" max="3842" width="8.140625" style="114" customWidth="1"/>
    <col min="3843" max="3843" width="13.42578125" style="114" customWidth="1"/>
    <col min="3844" max="3844" width="1.140625" style="114" customWidth="1"/>
    <col min="3845" max="3845" width="12.85546875" style="114" customWidth="1"/>
    <col min="3846" max="3846" width="1" style="114" customWidth="1"/>
    <col min="3847" max="3847" width="15" style="114" customWidth="1"/>
    <col min="3848" max="3848" width="1" style="114" customWidth="1"/>
    <col min="3849" max="3849" width="13.28515625" style="114" bestFit="1" customWidth="1"/>
    <col min="3850" max="3850" width="1" style="114" customWidth="1"/>
    <col min="3851" max="3851" width="13.42578125" style="114" customWidth="1"/>
    <col min="3852" max="3852" width="1" style="114" customWidth="1"/>
    <col min="3853" max="3853" width="13" style="114" customWidth="1"/>
    <col min="3854" max="3854" width="1.140625" style="114" customWidth="1"/>
    <col min="3855" max="3855" width="13.42578125" style="114" bestFit="1" customWidth="1"/>
    <col min="3856" max="3856" width="1.7109375" style="114" customWidth="1"/>
    <col min="3857" max="3857" width="13.42578125" style="114" customWidth="1"/>
    <col min="3858" max="3858" width="1.140625" style="114" customWidth="1"/>
    <col min="3859" max="3859" width="13.42578125" style="114" bestFit="1" customWidth="1"/>
    <col min="3860" max="3860" width="1.140625" style="114" customWidth="1"/>
    <col min="3861" max="3861" width="15" style="114" customWidth="1"/>
    <col min="3862" max="3862" width="1.140625" style="114" customWidth="1"/>
    <col min="3863" max="3863" width="14" style="114" customWidth="1"/>
    <col min="3864" max="3864" width="1.28515625" style="114" customWidth="1"/>
    <col min="3865" max="3865" width="13.28515625" style="114" customWidth="1"/>
    <col min="3866" max="3866" width="1.140625" style="114" customWidth="1"/>
    <col min="3867" max="3867" width="14.42578125" style="114" customWidth="1"/>
    <col min="3868" max="4096" width="10.5703125" style="114"/>
    <col min="4097" max="4097" width="35.7109375" style="114" customWidth="1"/>
    <col min="4098" max="4098" width="8.140625" style="114" customWidth="1"/>
    <col min="4099" max="4099" width="13.42578125" style="114" customWidth="1"/>
    <col min="4100" max="4100" width="1.140625" style="114" customWidth="1"/>
    <col min="4101" max="4101" width="12.85546875" style="114" customWidth="1"/>
    <col min="4102" max="4102" width="1" style="114" customWidth="1"/>
    <col min="4103" max="4103" width="15" style="114" customWidth="1"/>
    <col min="4104" max="4104" width="1" style="114" customWidth="1"/>
    <col min="4105" max="4105" width="13.28515625" style="114" bestFit="1" customWidth="1"/>
    <col min="4106" max="4106" width="1" style="114" customWidth="1"/>
    <col min="4107" max="4107" width="13.42578125" style="114" customWidth="1"/>
    <col min="4108" max="4108" width="1" style="114" customWidth="1"/>
    <col min="4109" max="4109" width="13" style="114" customWidth="1"/>
    <col min="4110" max="4110" width="1.140625" style="114" customWidth="1"/>
    <col min="4111" max="4111" width="13.42578125" style="114" bestFit="1" customWidth="1"/>
    <col min="4112" max="4112" width="1.7109375" style="114" customWidth="1"/>
    <col min="4113" max="4113" width="13.42578125" style="114" customWidth="1"/>
    <col min="4114" max="4114" width="1.140625" style="114" customWidth="1"/>
    <col min="4115" max="4115" width="13.42578125" style="114" bestFit="1" customWidth="1"/>
    <col min="4116" max="4116" width="1.140625" style="114" customWidth="1"/>
    <col min="4117" max="4117" width="15" style="114" customWidth="1"/>
    <col min="4118" max="4118" width="1.140625" style="114" customWidth="1"/>
    <col min="4119" max="4119" width="14" style="114" customWidth="1"/>
    <col min="4120" max="4120" width="1.28515625" style="114" customWidth="1"/>
    <col min="4121" max="4121" width="13.28515625" style="114" customWidth="1"/>
    <col min="4122" max="4122" width="1.140625" style="114" customWidth="1"/>
    <col min="4123" max="4123" width="14.42578125" style="114" customWidth="1"/>
    <col min="4124" max="4352" width="10.5703125" style="114"/>
    <col min="4353" max="4353" width="35.7109375" style="114" customWidth="1"/>
    <col min="4354" max="4354" width="8.140625" style="114" customWidth="1"/>
    <col min="4355" max="4355" width="13.42578125" style="114" customWidth="1"/>
    <col min="4356" max="4356" width="1.140625" style="114" customWidth="1"/>
    <col min="4357" max="4357" width="12.85546875" style="114" customWidth="1"/>
    <col min="4358" max="4358" width="1" style="114" customWidth="1"/>
    <col min="4359" max="4359" width="15" style="114" customWidth="1"/>
    <col min="4360" max="4360" width="1" style="114" customWidth="1"/>
    <col min="4361" max="4361" width="13.28515625" style="114" bestFit="1" customWidth="1"/>
    <col min="4362" max="4362" width="1" style="114" customWidth="1"/>
    <col min="4363" max="4363" width="13.42578125" style="114" customWidth="1"/>
    <col min="4364" max="4364" width="1" style="114" customWidth="1"/>
    <col min="4365" max="4365" width="13" style="114" customWidth="1"/>
    <col min="4366" max="4366" width="1.140625" style="114" customWidth="1"/>
    <col min="4367" max="4367" width="13.42578125" style="114" bestFit="1" customWidth="1"/>
    <col min="4368" max="4368" width="1.7109375" style="114" customWidth="1"/>
    <col min="4369" max="4369" width="13.42578125" style="114" customWidth="1"/>
    <col min="4370" max="4370" width="1.140625" style="114" customWidth="1"/>
    <col min="4371" max="4371" width="13.42578125" style="114" bestFit="1" customWidth="1"/>
    <col min="4372" max="4372" width="1.140625" style="114" customWidth="1"/>
    <col min="4373" max="4373" width="15" style="114" customWidth="1"/>
    <col min="4374" max="4374" width="1.140625" style="114" customWidth="1"/>
    <col min="4375" max="4375" width="14" style="114" customWidth="1"/>
    <col min="4376" max="4376" width="1.28515625" style="114" customWidth="1"/>
    <col min="4377" max="4377" width="13.28515625" style="114" customWidth="1"/>
    <col min="4378" max="4378" width="1.140625" style="114" customWidth="1"/>
    <col min="4379" max="4379" width="14.42578125" style="114" customWidth="1"/>
    <col min="4380" max="4608" width="10.5703125" style="114"/>
    <col min="4609" max="4609" width="35.7109375" style="114" customWidth="1"/>
    <col min="4610" max="4610" width="8.140625" style="114" customWidth="1"/>
    <col min="4611" max="4611" width="13.42578125" style="114" customWidth="1"/>
    <col min="4612" max="4612" width="1.140625" style="114" customWidth="1"/>
    <col min="4613" max="4613" width="12.85546875" style="114" customWidth="1"/>
    <col min="4614" max="4614" width="1" style="114" customWidth="1"/>
    <col min="4615" max="4615" width="15" style="114" customWidth="1"/>
    <col min="4616" max="4616" width="1" style="114" customWidth="1"/>
    <col min="4617" max="4617" width="13.28515625" style="114" bestFit="1" customWidth="1"/>
    <col min="4618" max="4618" width="1" style="114" customWidth="1"/>
    <col min="4619" max="4619" width="13.42578125" style="114" customWidth="1"/>
    <col min="4620" max="4620" width="1" style="114" customWidth="1"/>
    <col min="4621" max="4621" width="13" style="114" customWidth="1"/>
    <col min="4622" max="4622" width="1.140625" style="114" customWidth="1"/>
    <col min="4623" max="4623" width="13.42578125" style="114" bestFit="1" customWidth="1"/>
    <col min="4624" max="4624" width="1.7109375" style="114" customWidth="1"/>
    <col min="4625" max="4625" width="13.42578125" style="114" customWidth="1"/>
    <col min="4626" max="4626" width="1.140625" style="114" customWidth="1"/>
    <col min="4627" max="4627" width="13.42578125" style="114" bestFit="1" customWidth="1"/>
    <col min="4628" max="4628" width="1.140625" style="114" customWidth="1"/>
    <col min="4629" max="4629" width="15" style="114" customWidth="1"/>
    <col min="4630" max="4630" width="1.140625" style="114" customWidth="1"/>
    <col min="4631" max="4631" width="14" style="114" customWidth="1"/>
    <col min="4632" max="4632" width="1.28515625" style="114" customWidth="1"/>
    <col min="4633" max="4633" width="13.28515625" style="114" customWidth="1"/>
    <col min="4634" max="4634" width="1.140625" style="114" customWidth="1"/>
    <col min="4635" max="4635" width="14.42578125" style="114" customWidth="1"/>
    <col min="4636" max="4864" width="10.5703125" style="114"/>
    <col min="4865" max="4865" width="35.7109375" style="114" customWidth="1"/>
    <col min="4866" max="4866" width="8.140625" style="114" customWidth="1"/>
    <col min="4867" max="4867" width="13.42578125" style="114" customWidth="1"/>
    <col min="4868" max="4868" width="1.140625" style="114" customWidth="1"/>
    <col min="4869" max="4869" width="12.85546875" style="114" customWidth="1"/>
    <col min="4870" max="4870" width="1" style="114" customWidth="1"/>
    <col min="4871" max="4871" width="15" style="114" customWidth="1"/>
    <col min="4872" max="4872" width="1" style="114" customWidth="1"/>
    <col min="4873" max="4873" width="13.28515625" style="114" bestFit="1" customWidth="1"/>
    <col min="4874" max="4874" width="1" style="114" customWidth="1"/>
    <col min="4875" max="4875" width="13.42578125" style="114" customWidth="1"/>
    <col min="4876" max="4876" width="1" style="114" customWidth="1"/>
    <col min="4877" max="4877" width="13" style="114" customWidth="1"/>
    <col min="4878" max="4878" width="1.140625" style="114" customWidth="1"/>
    <col min="4879" max="4879" width="13.42578125" style="114" bestFit="1" customWidth="1"/>
    <col min="4880" max="4880" width="1.7109375" style="114" customWidth="1"/>
    <col min="4881" max="4881" width="13.42578125" style="114" customWidth="1"/>
    <col min="4882" max="4882" width="1.140625" style="114" customWidth="1"/>
    <col min="4883" max="4883" width="13.42578125" style="114" bestFit="1" customWidth="1"/>
    <col min="4884" max="4884" width="1.140625" style="114" customWidth="1"/>
    <col min="4885" max="4885" width="15" style="114" customWidth="1"/>
    <col min="4886" max="4886" width="1.140625" style="114" customWidth="1"/>
    <col min="4887" max="4887" width="14" style="114" customWidth="1"/>
    <col min="4888" max="4888" width="1.28515625" style="114" customWidth="1"/>
    <col min="4889" max="4889" width="13.28515625" style="114" customWidth="1"/>
    <col min="4890" max="4890" width="1.140625" style="114" customWidth="1"/>
    <col min="4891" max="4891" width="14.42578125" style="114" customWidth="1"/>
    <col min="4892" max="5120" width="10.5703125" style="114"/>
    <col min="5121" max="5121" width="35.7109375" style="114" customWidth="1"/>
    <col min="5122" max="5122" width="8.140625" style="114" customWidth="1"/>
    <col min="5123" max="5123" width="13.42578125" style="114" customWidth="1"/>
    <col min="5124" max="5124" width="1.140625" style="114" customWidth="1"/>
    <col min="5125" max="5125" width="12.85546875" style="114" customWidth="1"/>
    <col min="5126" max="5126" width="1" style="114" customWidth="1"/>
    <col min="5127" max="5127" width="15" style="114" customWidth="1"/>
    <col min="5128" max="5128" width="1" style="114" customWidth="1"/>
    <col min="5129" max="5129" width="13.28515625" style="114" bestFit="1" customWidth="1"/>
    <col min="5130" max="5130" width="1" style="114" customWidth="1"/>
    <col min="5131" max="5131" width="13.42578125" style="114" customWidth="1"/>
    <col min="5132" max="5132" width="1" style="114" customWidth="1"/>
    <col min="5133" max="5133" width="13" style="114" customWidth="1"/>
    <col min="5134" max="5134" width="1.140625" style="114" customWidth="1"/>
    <col min="5135" max="5135" width="13.42578125" style="114" bestFit="1" customWidth="1"/>
    <col min="5136" max="5136" width="1.7109375" style="114" customWidth="1"/>
    <col min="5137" max="5137" width="13.42578125" style="114" customWidth="1"/>
    <col min="5138" max="5138" width="1.140625" style="114" customWidth="1"/>
    <col min="5139" max="5139" width="13.42578125" style="114" bestFit="1" customWidth="1"/>
    <col min="5140" max="5140" width="1.140625" style="114" customWidth="1"/>
    <col min="5141" max="5141" width="15" style="114" customWidth="1"/>
    <col min="5142" max="5142" width="1.140625" style="114" customWidth="1"/>
    <col min="5143" max="5143" width="14" style="114" customWidth="1"/>
    <col min="5144" max="5144" width="1.28515625" style="114" customWidth="1"/>
    <col min="5145" max="5145" width="13.28515625" style="114" customWidth="1"/>
    <col min="5146" max="5146" width="1.140625" style="114" customWidth="1"/>
    <col min="5147" max="5147" width="14.42578125" style="114" customWidth="1"/>
    <col min="5148" max="5376" width="10.5703125" style="114"/>
    <col min="5377" max="5377" width="35.7109375" style="114" customWidth="1"/>
    <col min="5378" max="5378" width="8.140625" style="114" customWidth="1"/>
    <col min="5379" max="5379" width="13.42578125" style="114" customWidth="1"/>
    <col min="5380" max="5380" width="1.140625" style="114" customWidth="1"/>
    <col min="5381" max="5381" width="12.85546875" style="114" customWidth="1"/>
    <col min="5382" max="5382" width="1" style="114" customWidth="1"/>
    <col min="5383" max="5383" width="15" style="114" customWidth="1"/>
    <col min="5384" max="5384" width="1" style="114" customWidth="1"/>
    <col min="5385" max="5385" width="13.28515625" style="114" bestFit="1" customWidth="1"/>
    <col min="5386" max="5386" width="1" style="114" customWidth="1"/>
    <col min="5387" max="5387" width="13.42578125" style="114" customWidth="1"/>
    <col min="5388" max="5388" width="1" style="114" customWidth="1"/>
    <col min="5389" max="5389" width="13" style="114" customWidth="1"/>
    <col min="5390" max="5390" width="1.140625" style="114" customWidth="1"/>
    <col min="5391" max="5391" width="13.42578125" style="114" bestFit="1" customWidth="1"/>
    <col min="5392" max="5392" width="1.7109375" style="114" customWidth="1"/>
    <col min="5393" max="5393" width="13.42578125" style="114" customWidth="1"/>
    <col min="5394" max="5394" width="1.140625" style="114" customWidth="1"/>
    <col min="5395" max="5395" width="13.42578125" style="114" bestFit="1" customWidth="1"/>
    <col min="5396" max="5396" width="1.140625" style="114" customWidth="1"/>
    <col min="5397" max="5397" width="15" style="114" customWidth="1"/>
    <col min="5398" max="5398" width="1.140625" style="114" customWidth="1"/>
    <col min="5399" max="5399" width="14" style="114" customWidth="1"/>
    <col min="5400" max="5400" width="1.28515625" style="114" customWidth="1"/>
    <col min="5401" max="5401" width="13.28515625" style="114" customWidth="1"/>
    <col min="5402" max="5402" width="1.140625" style="114" customWidth="1"/>
    <col min="5403" max="5403" width="14.42578125" style="114" customWidth="1"/>
    <col min="5404" max="5632" width="10.5703125" style="114"/>
    <col min="5633" max="5633" width="35.7109375" style="114" customWidth="1"/>
    <col min="5634" max="5634" width="8.140625" style="114" customWidth="1"/>
    <col min="5635" max="5635" width="13.42578125" style="114" customWidth="1"/>
    <col min="5636" max="5636" width="1.140625" style="114" customWidth="1"/>
    <col min="5637" max="5637" width="12.85546875" style="114" customWidth="1"/>
    <col min="5638" max="5638" width="1" style="114" customWidth="1"/>
    <col min="5639" max="5639" width="15" style="114" customWidth="1"/>
    <col min="5640" max="5640" width="1" style="114" customWidth="1"/>
    <col min="5641" max="5641" width="13.28515625" style="114" bestFit="1" customWidth="1"/>
    <col min="5642" max="5642" width="1" style="114" customWidth="1"/>
    <col min="5643" max="5643" width="13.42578125" style="114" customWidth="1"/>
    <col min="5644" max="5644" width="1" style="114" customWidth="1"/>
    <col min="5645" max="5645" width="13" style="114" customWidth="1"/>
    <col min="5646" max="5646" width="1.140625" style="114" customWidth="1"/>
    <col min="5647" max="5647" width="13.42578125" style="114" bestFit="1" customWidth="1"/>
    <col min="5648" max="5648" width="1.7109375" style="114" customWidth="1"/>
    <col min="5649" max="5649" width="13.42578125" style="114" customWidth="1"/>
    <col min="5650" max="5650" width="1.140625" style="114" customWidth="1"/>
    <col min="5651" max="5651" width="13.42578125" style="114" bestFit="1" customWidth="1"/>
    <col min="5652" max="5652" width="1.140625" style="114" customWidth="1"/>
    <col min="5653" max="5653" width="15" style="114" customWidth="1"/>
    <col min="5654" max="5654" width="1.140625" style="114" customWidth="1"/>
    <col min="5655" max="5655" width="14" style="114" customWidth="1"/>
    <col min="5656" max="5656" width="1.28515625" style="114" customWidth="1"/>
    <col min="5657" max="5657" width="13.28515625" style="114" customWidth="1"/>
    <col min="5658" max="5658" width="1.140625" style="114" customWidth="1"/>
    <col min="5659" max="5659" width="14.42578125" style="114" customWidth="1"/>
    <col min="5660" max="5888" width="10.5703125" style="114"/>
    <col min="5889" max="5889" width="35.7109375" style="114" customWidth="1"/>
    <col min="5890" max="5890" width="8.140625" style="114" customWidth="1"/>
    <col min="5891" max="5891" width="13.42578125" style="114" customWidth="1"/>
    <col min="5892" max="5892" width="1.140625" style="114" customWidth="1"/>
    <col min="5893" max="5893" width="12.85546875" style="114" customWidth="1"/>
    <col min="5894" max="5894" width="1" style="114" customWidth="1"/>
    <col min="5895" max="5895" width="15" style="114" customWidth="1"/>
    <col min="5896" max="5896" width="1" style="114" customWidth="1"/>
    <col min="5897" max="5897" width="13.28515625" style="114" bestFit="1" customWidth="1"/>
    <col min="5898" max="5898" width="1" style="114" customWidth="1"/>
    <col min="5899" max="5899" width="13.42578125" style="114" customWidth="1"/>
    <col min="5900" max="5900" width="1" style="114" customWidth="1"/>
    <col min="5901" max="5901" width="13" style="114" customWidth="1"/>
    <col min="5902" max="5902" width="1.140625" style="114" customWidth="1"/>
    <col min="5903" max="5903" width="13.42578125" style="114" bestFit="1" customWidth="1"/>
    <col min="5904" max="5904" width="1.7109375" style="114" customWidth="1"/>
    <col min="5905" max="5905" width="13.42578125" style="114" customWidth="1"/>
    <col min="5906" max="5906" width="1.140625" style="114" customWidth="1"/>
    <col min="5907" max="5907" width="13.42578125" style="114" bestFit="1" customWidth="1"/>
    <col min="5908" max="5908" width="1.140625" style="114" customWidth="1"/>
    <col min="5909" max="5909" width="15" style="114" customWidth="1"/>
    <col min="5910" max="5910" width="1.140625" style="114" customWidth="1"/>
    <col min="5911" max="5911" width="14" style="114" customWidth="1"/>
    <col min="5912" max="5912" width="1.28515625" style="114" customWidth="1"/>
    <col min="5913" max="5913" width="13.28515625" style="114" customWidth="1"/>
    <col min="5914" max="5914" width="1.140625" style="114" customWidth="1"/>
    <col min="5915" max="5915" width="14.42578125" style="114" customWidth="1"/>
    <col min="5916" max="6144" width="10.5703125" style="114"/>
    <col min="6145" max="6145" width="35.7109375" style="114" customWidth="1"/>
    <col min="6146" max="6146" width="8.140625" style="114" customWidth="1"/>
    <col min="6147" max="6147" width="13.42578125" style="114" customWidth="1"/>
    <col min="6148" max="6148" width="1.140625" style="114" customWidth="1"/>
    <col min="6149" max="6149" width="12.85546875" style="114" customWidth="1"/>
    <col min="6150" max="6150" width="1" style="114" customWidth="1"/>
    <col min="6151" max="6151" width="15" style="114" customWidth="1"/>
    <col min="6152" max="6152" width="1" style="114" customWidth="1"/>
    <col min="6153" max="6153" width="13.28515625" style="114" bestFit="1" customWidth="1"/>
    <col min="6154" max="6154" width="1" style="114" customWidth="1"/>
    <col min="6155" max="6155" width="13.42578125" style="114" customWidth="1"/>
    <col min="6156" max="6156" width="1" style="114" customWidth="1"/>
    <col min="6157" max="6157" width="13" style="114" customWidth="1"/>
    <col min="6158" max="6158" width="1.140625" style="114" customWidth="1"/>
    <col min="6159" max="6159" width="13.42578125" style="114" bestFit="1" customWidth="1"/>
    <col min="6160" max="6160" width="1.7109375" style="114" customWidth="1"/>
    <col min="6161" max="6161" width="13.42578125" style="114" customWidth="1"/>
    <col min="6162" max="6162" width="1.140625" style="114" customWidth="1"/>
    <col min="6163" max="6163" width="13.42578125" style="114" bestFit="1" customWidth="1"/>
    <col min="6164" max="6164" width="1.140625" style="114" customWidth="1"/>
    <col min="6165" max="6165" width="15" style="114" customWidth="1"/>
    <col min="6166" max="6166" width="1.140625" style="114" customWidth="1"/>
    <col min="6167" max="6167" width="14" style="114" customWidth="1"/>
    <col min="6168" max="6168" width="1.28515625" style="114" customWidth="1"/>
    <col min="6169" max="6169" width="13.28515625" style="114" customWidth="1"/>
    <col min="6170" max="6170" width="1.140625" style="114" customWidth="1"/>
    <col min="6171" max="6171" width="14.42578125" style="114" customWidth="1"/>
    <col min="6172" max="6400" width="10.5703125" style="114"/>
    <col min="6401" max="6401" width="35.7109375" style="114" customWidth="1"/>
    <col min="6402" max="6402" width="8.140625" style="114" customWidth="1"/>
    <col min="6403" max="6403" width="13.42578125" style="114" customWidth="1"/>
    <col min="6404" max="6404" width="1.140625" style="114" customWidth="1"/>
    <col min="6405" max="6405" width="12.85546875" style="114" customWidth="1"/>
    <col min="6406" max="6406" width="1" style="114" customWidth="1"/>
    <col min="6407" max="6407" width="15" style="114" customWidth="1"/>
    <col min="6408" max="6408" width="1" style="114" customWidth="1"/>
    <col min="6409" max="6409" width="13.28515625" style="114" bestFit="1" customWidth="1"/>
    <col min="6410" max="6410" width="1" style="114" customWidth="1"/>
    <col min="6411" max="6411" width="13.42578125" style="114" customWidth="1"/>
    <col min="6412" max="6412" width="1" style="114" customWidth="1"/>
    <col min="6413" max="6413" width="13" style="114" customWidth="1"/>
    <col min="6414" max="6414" width="1.140625" style="114" customWidth="1"/>
    <col min="6415" max="6415" width="13.42578125" style="114" bestFit="1" customWidth="1"/>
    <col min="6416" max="6416" width="1.7109375" style="114" customWidth="1"/>
    <col min="6417" max="6417" width="13.42578125" style="114" customWidth="1"/>
    <col min="6418" max="6418" width="1.140625" style="114" customWidth="1"/>
    <col min="6419" max="6419" width="13.42578125" style="114" bestFit="1" customWidth="1"/>
    <col min="6420" max="6420" width="1.140625" style="114" customWidth="1"/>
    <col min="6421" max="6421" width="15" style="114" customWidth="1"/>
    <col min="6422" max="6422" width="1.140625" style="114" customWidth="1"/>
    <col min="6423" max="6423" width="14" style="114" customWidth="1"/>
    <col min="6424" max="6424" width="1.28515625" style="114" customWidth="1"/>
    <col min="6425" max="6425" width="13.28515625" style="114" customWidth="1"/>
    <col min="6426" max="6426" width="1.140625" style="114" customWidth="1"/>
    <col min="6427" max="6427" width="14.42578125" style="114" customWidth="1"/>
    <col min="6428" max="6656" width="10.5703125" style="114"/>
    <col min="6657" max="6657" width="35.7109375" style="114" customWidth="1"/>
    <col min="6658" max="6658" width="8.140625" style="114" customWidth="1"/>
    <col min="6659" max="6659" width="13.42578125" style="114" customWidth="1"/>
    <col min="6660" max="6660" width="1.140625" style="114" customWidth="1"/>
    <col min="6661" max="6661" width="12.85546875" style="114" customWidth="1"/>
    <col min="6662" max="6662" width="1" style="114" customWidth="1"/>
    <col min="6663" max="6663" width="15" style="114" customWidth="1"/>
    <col min="6664" max="6664" width="1" style="114" customWidth="1"/>
    <col min="6665" max="6665" width="13.28515625" style="114" bestFit="1" customWidth="1"/>
    <col min="6666" max="6666" width="1" style="114" customWidth="1"/>
    <col min="6667" max="6667" width="13.42578125" style="114" customWidth="1"/>
    <col min="6668" max="6668" width="1" style="114" customWidth="1"/>
    <col min="6669" max="6669" width="13" style="114" customWidth="1"/>
    <col min="6670" max="6670" width="1.140625" style="114" customWidth="1"/>
    <col min="6671" max="6671" width="13.42578125" style="114" bestFit="1" customWidth="1"/>
    <col min="6672" max="6672" width="1.7109375" style="114" customWidth="1"/>
    <col min="6673" max="6673" width="13.42578125" style="114" customWidth="1"/>
    <col min="6674" max="6674" width="1.140625" style="114" customWidth="1"/>
    <col min="6675" max="6675" width="13.42578125" style="114" bestFit="1" customWidth="1"/>
    <col min="6676" max="6676" width="1.140625" style="114" customWidth="1"/>
    <col min="6677" max="6677" width="15" style="114" customWidth="1"/>
    <col min="6678" max="6678" width="1.140625" style="114" customWidth="1"/>
    <col min="6679" max="6679" width="14" style="114" customWidth="1"/>
    <col min="6680" max="6680" width="1.28515625" style="114" customWidth="1"/>
    <col min="6681" max="6681" width="13.28515625" style="114" customWidth="1"/>
    <col min="6682" max="6682" width="1.140625" style="114" customWidth="1"/>
    <col min="6683" max="6683" width="14.42578125" style="114" customWidth="1"/>
    <col min="6684" max="6912" width="10.5703125" style="114"/>
    <col min="6913" max="6913" width="35.7109375" style="114" customWidth="1"/>
    <col min="6914" max="6914" width="8.140625" style="114" customWidth="1"/>
    <col min="6915" max="6915" width="13.42578125" style="114" customWidth="1"/>
    <col min="6916" max="6916" width="1.140625" style="114" customWidth="1"/>
    <col min="6917" max="6917" width="12.85546875" style="114" customWidth="1"/>
    <col min="6918" max="6918" width="1" style="114" customWidth="1"/>
    <col min="6919" max="6919" width="15" style="114" customWidth="1"/>
    <col min="6920" max="6920" width="1" style="114" customWidth="1"/>
    <col min="6921" max="6921" width="13.28515625" style="114" bestFit="1" customWidth="1"/>
    <col min="6922" max="6922" width="1" style="114" customWidth="1"/>
    <col min="6923" max="6923" width="13.42578125" style="114" customWidth="1"/>
    <col min="6924" max="6924" width="1" style="114" customWidth="1"/>
    <col min="6925" max="6925" width="13" style="114" customWidth="1"/>
    <col min="6926" max="6926" width="1.140625" style="114" customWidth="1"/>
    <col min="6927" max="6927" width="13.42578125" style="114" bestFit="1" customWidth="1"/>
    <col min="6928" max="6928" width="1.7109375" style="114" customWidth="1"/>
    <col min="6929" max="6929" width="13.42578125" style="114" customWidth="1"/>
    <col min="6930" max="6930" width="1.140625" style="114" customWidth="1"/>
    <col min="6931" max="6931" width="13.42578125" style="114" bestFit="1" customWidth="1"/>
    <col min="6932" max="6932" width="1.140625" style="114" customWidth="1"/>
    <col min="6933" max="6933" width="15" style="114" customWidth="1"/>
    <col min="6934" max="6934" width="1.140625" style="114" customWidth="1"/>
    <col min="6935" max="6935" width="14" style="114" customWidth="1"/>
    <col min="6936" max="6936" width="1.28515625" style="114" customWidth="1"/>
    <col min="6937" max="6937" width="13.28515625" style="114" customWidth="1"/>
    <col min="6938" max="6938" width="1.140625" style="114" customWidth="1"/>
    <col min="6939" max="6939" width="14.42578125" style="114" customWidth="1"/>
    <col min="6940" max="7168" width="10.5703125" style="114"/>
    <col min="7169" max="7169" width="35.7109375" style="114" customWidth="1"/>
    <col min="7170" max="7170" width="8.140625" style="114" customWidth="1"/>
    <col min="7171" max="7171" width="13.42578125" style="114" customWidth="1"/>
    <col min="7172" max="7172" width="1.140625" style="114" customWidth="1"/>
    <col min="7173" max="7173" width="12.85546875" style="114" customWidth="1"/>
    <col min="7174" max="7174" width="1" style="114" customWidth="1"/>
    <col min="7175" max="7175" width="15" style="114" customWidth="1"/>
    <col min="7176" max="7176" width="1" style="114" customWidth="1"/>
    <col min="7177" max="7177" width="13.28515625" style="114" bestFit="1" customWidth="1"/>
    <col min="7178" max="7178" width="1" style="114" customWidth="1"/>
    <col min="7179" max="7179" width="13.42578125" style="114" customWidth="1"/>
    <col min="7180" max="7180" width="1" style="114" customWidth="1"/>
    <col min="7181" max="7181" width="13" style="114" customWidth="1"/>
    <col min="7182" max="7182" width="1.140625" style="114" customWidth="1"/>
    <col min="7183" max="7183" width="13.42578125" style="114" bestFit="1" customWidth="1"/>
    <col min="7184" max="7184" width="1.7109375" style="114" customWidth="1"/>
    <col min="7185" max="7185" width="13.42578125" style="114" customWidth="1"/>
    <col min="7186" max="7186" width="1.140625" style="114" customWidth="1"/>
    <col min="7187" max="7187" width="13.42578125" style="114" bestFit="1" customWidth="1"/>
    <col min="7188" max="7188" width="1.140625" style="114" customWidth="1"/>
    <col min="7189" max="7189" width="15" style="114" customWidth="1"/>
    <col min="7190" max="7190" width="1.140625" style="114" customWidth="1"/>
    <col min="7191" max="7191" width="14" style="114" customWidth="1"/>
    <col min="7192" max="7192" width="1.28515625" style="114" customWidth="1"/>
    <col min="7193" max="7193" width="13.28515625" style="114" customWidth="1"/>
    <col min="7194" max="7194" width="1.140625" style="114" customWidth="1"/>
    <col min="7195" max="7195" width="14.42578125" style="114" customWidth="1"/>
    <col min="7196" max="7424" width="10.5703125" style="114"/>
    <col min="7425" max="7425" width="35.7109375" style="114" customWidth="1"/>
    <col min="7426" max="7426" width="8.140625" style="114" customWidth="1"/>
    <col min="7427" max="7427" width="13.42578125" style="114" customWidth="1"/>
    <col min="7428" max="7428" width="1.140625" style="114" customWidth="1"/>
    <col min="7429" max="7429" width="12.85546875" style="114" customWidth="1"/>
    <col min="7430" max="7430" width="1" style="114" customWidth="1"/>
    <col min="7431" max="7431" width="15" style="114" customWidth="1"/>
    <col min="7432" max="7432" width="1" style="114" customWidth="1"/>
    <col min="7433" max="7433" width="13.28515625" style="114" bestFit="1" customWidth="1"/>
    <col min="7434" max="7434" width="1" style="114" customWidth="1"/>
    <col min="7435" max="7435" width="13.42578125" style="114" customWidth="1"/>
    <col min="7436" max="7436" width="1" style="114" customWidth="1"/>
    <col min="7437" max="7437" width="13" style="114" customWidth="1"/>
    <col min="7438" max="7438" width="1.140625" style="114" customWidth="1"/>
    <col min="7439" max="7439" width="13.42578125" style="114" bestFit="1" customWidth="1"/>
    <col min="7440" max="7440" width="1.7109375" style="114" customWidth="1"/>
    <col min="7441" max="7441" width="13.42578125" style="114" customWidth="1"/>
    <col min="7442" max="7442" width="1.140625" style="114" customWidth="1"/>
    <col min="7443" max="7443" width="13.42578125" style="114" bestFit="1" customWidth="1"/>
    <col min="7444" max="7444" width="1.140625" style="114" customWidth="1"/>
    <col min="7445" max="7445" width="15" style="114" customWidth="1"/>
    <col min="7446" max="7446" width="1.140625" style="114" customWidth="1"/>
    <col min="7447" max="7447" width="14" style="114" customWidth="1"/>
    <col min="7448" max="7448" width="1.28515625" style="114" customWidth="1"/>
    <col min="7449" max="7449" width="13.28515625" style="114" customWidth="1"/>
    <col min="7450" max="7450" width="1.140625" style="114" customWidth="1"/>
    <col min="7451" max="7451" width="14.42578125" style="114" customWidth="1"/>
    <col min="7452" max="7680" width="10.5703125" style="114"/>
    <col min="7681" max="7681" width="35.7109375" style="114" customWidth="1"/>
    <col min="7682" max="7682" width="8.140625" style="114" customWidth="1"/>
    <col min="7683" max="7683" width="13.42578125" style="114" customWidth="1"/>
    <col min="7684" max="7684" width="1.140625" style="114" customWidth="1"/>
    <col min="7685" max="7685" width="12.85546875" style="114" customWidth="1"/>
    <col min="7686" max="7686" width="1" style="114" customWidth="1"/>
    <col min="7687" max="7687" width="15" style="114" customWidth="1"/>
    <col min="7688" max="7688" width="1" style="114" customWidth="1"/>
    <col min="7689" max="7689" width="13.28515625" style="114" bestFit="1" customWidth="1"/>
    <col min="7690" max="7690" width="1" style="114" customWidth="1"/>
    <col min="7691" max="7691" width="13.42578125" style="114" customWidth="1"/>
    <col min="7692" max="7692" width="1" style="114" customWidth="1"/>
    <col min="7693" max="7693" width="13" style="114" customWidth="1"/>
    <col min="7694" max="7694" width="1.140625" style="114" customWidth="1"/>
    <col min="7695" max="7695" width="13.42578125" style="114" bestFit="1" customWidth="1"/>
    <col min="7696" max="7696" width="1.7109375" style="114" customWidth="1"/>
    <col min="7697" max="7697" width="13.42578125" style="114" customWidth="1"/>
    <col min="7698" max="7698" width="1.140625" style="114" customWidth="1"/>
    <col min="7699" max="7699" width="13.42578125" style="114" bestFit="1" customWidth="1"/>
    <col min="7700" max="7700" width="1.140625" style="114" customWidth="1"/>
    <col min="7701" max="7701" width="15" style="114" customWidth="1"/>
    <col min="7702" max="7702" width="1.140625" style="114" customWidth="1"/>
    <col min="7703" max="7703" width="14" style="114" customWidth="1"/>
    <col min="7704" max="7704" width="1.28515625" style="114" customWidth="1"/>
    <col min="7705" max="7705" width="13.28515625" style="114" customWidth="1"/>
    <col min="7706" max="7706" width="1.140625" style="114" customWidth="1"/>
    <col min="7707" max="7707" width="14.42578125" style="114" customWidth="1"/>
    <col min="7708" max="7936" width="10.5703125" style="114"/>
    <col min="7937" max="7937" width="35.7109375" style="114" customWidth="1"/>
    <col min="7938" max="7938" width="8.140625" style="114" customWidth="1"/>
    <col min="7939" max="7939" width="13.42578125" style="114" customWidth="1"/>
    <col min="7940" max="7940" width="1.140625" style="114" customWidth="1"/>
    <col min="7941" max="7941" width="12.85546875" style="114" customWidth="1"/>
    <col min="7942" max="7942" width="1" style="114" customWidth="1"/>
    <col min="7943" max="7943" width="15" style="114" customWidth="1"/>
    <col min="7944" max="7944" width="1" style="114" customWidth="1"/>
    <col min="7945" max="7945" width="13.28515625" style="114" bestFit="1" customWidth="1"/>
    <col min="7946" max="7946" width="1" style="114" customWidth="1"/>
    <col min="7947" max="7947" width="13.42578125" style="114" customWidth="1"/>
    <col min="7948" max="7948" width="1" style="114" customWidth="1"/>
    <col min="7949" max="7949" width="13" style="114" customWidth="1"/>
    <col min="7950" max="7950" width="1.140625" style="114" customWidth="1"/>
    <col min="7951" max="7951" width="13.42578125" style="114" bestFit="1" customWidth="1"/>
    <col min="7952" max="7952" width="1.7109375" style="114" customWidth="1"/>
    <col min="7953" max="7953" width="13.42578125" style="114" customWidth="1"/>
    <col min="7954" max="7954" width="1.140625" style="114" customWidth="1"/>
    <col min="7955" max="7955" width="13.42578125" style="114" bestFit="1" customWidth="1"/>
    <col min="7956" max="7956" width="1.140625" style="114" customWidth="1"/>
    <col min="7957" max="7957" width="15" style="114" customWidth="1"/>
    <col min="7958" max="7958" width="1.140625" style="114" customWidth="1"/>
    <col min="7959" max="7959" width="14" style="114" customWidth="1"/>
    <col min="7960" max="7960" width="1.28515625" style="114" customWidth="1"/>
    <col min="7961" max="7961" width="13.28515625" style="114" customWidth="1"/>
    <col min="7962" max="7962" width="1.140625" style="114" customWidth="1"/>
    <col min="7963" max="7963" width="14.42578125" style="114" customWidth="1"/>
    <col min="7964" max="8192" width="10.5703125" style="114"/>
    <col min="8193" max="8193" width="35.7109375" style="114" customWidth="1"/>
    <col min="8194" max="8194" width="8.140625" style="114" customWidth="1"/>
    <col min="8195" max="8195" width="13.42578125" style="114" customWidth="1"/>
    <col min="8196" max="8196" width="1.140625" style="114" customWidth="1"/>
    <col min="8197" max="8197" width="12.85546875" style="114" customWidth="1"/>
    <col min="8198" max="8198" width="1" style="114" customWidth="1"/>
    <col min="8199" max="8199" width="15" style="114" customWidth="1"/>
    <col min="8200" max="8200" width="1" style="114" customWidth="1"/>
    <col min="8201" max="8201" width="13.28515625" style="114" bestFit="1" customWidth="1"/>
    <col min="8202" max="8202" width="1" style="114" customWidth="1"/>
    <col min="8203" max="8203" width="13.42578125" style="114" customWidth="1"/>
    <col min="8204" max="8204" width="1" style="114" customWidth="1"/>
    <col min="8205" max="8205" width="13" style="114" customWidth="1"/>
    <col min="8206" max="8206" width="1.140625" style="114" customWidth="1"/>
    <col min="8207" max="8207" width="13.42578125" style="114" bestFit="1" customWidth="1"/>
    <col min="8208" max="8208" width="1.7109375" style="114" customWidth="1"/>
    <col min="8209" max="8209" width="13.42578125" style="114" customWidth="1"/>
    <col min="8210" max="8210" width="1.140625" style="114" customWidth="1"/>
    <col min="8211" max="8211" width="13.42578125" style="114" bestFit="1" customWidth="1"/>
    <col min="8212" max="8212" width="1.140625" style="114" customWidth="1"/>
    <col min="8213" max="8213" width="15" style="114" customWidth="1"/>
    <col min="8214" max="8214" width="1.140625" style="114" customWidth="1"/>
    <col min="8215" max="8215" width="14" style="114" customWidth="1"/>
    <col min="8216" max="8216" width="1.28515625" style="114" customWidth="1"/>
    <col min="8217" max="8217" width="13.28515625" style="114" customWidth="1"/>
    <col min="8218" max="8218" width="1.140625" style="114" customWidth="1"/>
    <col min="8219" max="8219" width="14.42578125" style="114" customWidth="1"/>
    <col min="8220" max="8448" width="10.5703125" style="114"/>
    <col min="8449" max="8449" width="35.7109375" style="114" customWidth="1"/>
    <col min="8450" max="8450" width="8.140625" style="114" customWidth="1"/>
    <col min="8451" max="8451" width="13.42578125" style="114" customWidth="1"/>
    <col min="8452" max="8452" width="1.140625" style="114" customWidth="1"/>
    <col min="8453" max="8453" width="12.85546875" style="114" customWidth="1"/>
    <col min="8454" max="8454" width="1" style="114" customWidth="1"/>
    <col min="8455" max="8455" width="15" style="114" customWidth="1"/>
    <col min="8456" max="8456" width="1" style="114" customWidth="1"/>
    <col min="8457" max="8457" width="13.28515625" style="114" bestFit="1" customWidth="1"/>
    <col min="8458" max="8458" width="1" style="114" customWidth="1"/>
    <col min="8459" max="8459" width="13.42578125" style="114" customWidth="1"/>
    <col min="8460" max="8460" width="1" style="114" customWidth="1"/>
    <col min="8461" max="8461" width="13" style="114" customWidth="1"/>
    <col min="8462" max="8462" width="1.140625" style="114" customWidth="1"/>
    <col min="8463" max="8463" width="13.42578125" style="114" bestFit="1" customWidth="1"/>
    <col min="8464" max="8464" width="1.7109375" style="114" customWidth="1"/>
    <col min="8465" max="8465" width="13.42578125" style="114" customWidth="1"/>
    <col min="8466" max="8466" width="1.140625" style="114" customWidth="1"/>
    <col min="8467" max="8467" width="13.42578125" style="114" bestFit="1" customWidth="1"/>
    <col min="8468" max="8468" width="1.140625" style="114" customWidth="1"/>
    <col min="8469" max="8469" width="15" style="114" customWidth="1"/>
    <col min="8470" max="8470" width="1.140625" style="114" customWidth="1"/>
    <col min="8471" max="8471" width="14" style="114" customWidth="1"/>
    <col min="8472" max="8472" width="1.28515625" style="114" customWidth="1"/>
    <col min="8473" max="8473" width="13.28515625" style="114" customWidth="1"/>
    <col min="8474" max="8474" width="1.140625" style="114" customWidth="1"/>
    <col min="8475" max="8475" width="14.42578125" style="114" customWidth="1"/>
    <col min="8476" max="8704" width="10.5703125" style="114"/>
    <col min="8705" max="8705" width="35.7109375" style="114" customWidth="1"/>
    <col min="8706" max="8706" width="8.140625" style="114" customWidth="1"/>
    <col min="8707" max="8707" width="13.42578125" style="114" customWidth="1"/>
    <col min="8708" max="8708" width="1.140625" style="114" customWidth="1"/>
    <col min="8709" max="8709" width="12.85546875" style="114" customWidth="1"/>
    <col min="8710" max="8710" width="1" style="114" customWidth="1"/>
    <col min="8711" max="8711" width="15" style="114" customWidth="1"/>
    <col min="8712" max="8712" width="1" style="114" customWidth="1"/>
    <col min="8713" max="8713" width="13.28515625" style="114" bestFit="1" customWidth="1"/>
    <col min="8714" max="8714" width="1" style="114" customWidth="1"/>
    <col min="8715" max="8715" width="13.42578125" style="114" customWidth="1"/>
    <col min="8716" max="8716" width="1" style="114" customWidth="1"/>
    <col min="8717" max="8717" width="13" style="114" customWidth="1"/>
    <col min="8718" max="8718" width="1.140625" style="114" customWidth="1"/>
    <col min="8719" max="8719" width="13.42578125" style="114" bestFit="1" customWidth="1"/>
    <col min="8720" max="8720" width="1.7109375" style="114" customWidth="1"/>
    <col min="8721" max="8721" width="13.42578125" style="114" customWidth="1"/>
    <col min="8722" max="8722" width="1.140625" style="114" customWidth="1"/>
    <col min="8723" max="8723" width="13.42578125" style="114" bestFit="1" customWidth="1"/>
    <col min="8724" max="8724" width="1.140625" style="114" customWidth="1"/>
    <col min="8725" max="8725" width="15" style="114" customWidth="1"/>
    <col min="8726" max="8726" width="1.140625" style="114" customWidth="1"/>
    <col min="8727" max="8727" width="14" style="114" customWidth="1"/>
    <col min="8728" max="8728" width="1.28515625" style="114" customWidth="1"/>
    <col min="8729" max="8729" width="13.28515625" style="114" customWidth="1"/>
    <col min="8730" max="8730" width="1.140625" style="114" customWidth="1"/>
    <col min="8731" max="8731" width="14.42578125" style="114" customWidth="1"/>
    <col min="8732" max="8960" width="10.5703125" style="114"/>
    <col min="8961" max="8961" width="35.7109375" style="114" customWidth="1"/>
    <col min="8962" max="8962" width="8.140625" style="114" customWidth="1"/>
    <col min="8963" max="8963" width="13.42578125" style="114" customWidth="1"/>
    <col min="8964" max="8964" width="1.140625" style="114" customWidth="1"/>
    <col min="8965" max="8965" width="12.85546875" style="114" customWidth="1"/>
    <col min="8966" max="8966" width="1" style="114" customWidth="1"/>
    <col min="8967" max="8967" width="15" style="114" customWidth="1"/>
    <col min="8968" max="8968" width="1" style="114" customWidth="1"/>
    <col min="8969" max="8969" width="13.28515625" style="114" bestFit="1" customWidth="1"/>
    <col min="8970" max="8970" width="1" style="114" customWidth="1"/>
    <col min="8971" max="8971" width="13.42578125" style="114" customWidth="1"/>
    <col min="8972" max="8972" width="1" style="114" customWidth="1"/>
    <col min="8973" max="8973" width="13" style="114" customWidth="1"/>
    <col min="8974" max="8974" width="1.140625" style="114" customWidth="1"/>
    <col min="8975" max="8975" width="13.42578125" style="114" bestFit="1" customWidth="1"/>
    <col min="8976" max="8976" width="1.7109375" style="114" customWidth="1"/>
    <col min="8977" max="8977" width="13.42578125" style="114" customWidth="1"/>
    <col min="8978" max="8978" width="1.140625" style="114" customWidth="1"/>
    <col min="8979" max="8979" width="13.42578125" style="114" bestFit="1" customWidth="1"/>
    <col min="8980" max="8980" width="1.140625" style="114" customWidth="1"/>
    <col min="8981" max="8981" width="15" style="114" customWidth="1"/>
    <col min="8982" max="8982" width="1.140625" style="114" customWidth="1"/>
    <col min="8983" max="8983" width="14" style="114" customWidth="1"/>
    <col min="8984" max="8984" width="1.28515625" style="114" customWidth="1"/>
    <col min="8985" max="8985" width="13.28515625" style="114" customWidth="1"/>
    <col min="8986" max="8986" width="1.140625" style="114" customWidth="1"/>
    <col min="8987" max="8987" width="14.42578125" style="114" customWidth="1"/>
    <col min="8988" max="9216" width="10.5703125" style="114"/>
    <col min="9217" max="9217" width="35.7109375" style="114" customWidth="1"/>
    <col min="9218" max="9218" width="8.140625" style="114" customWidth="1"/>
    <col min="9219" max="9219" width="13.42578125" style="114" customWidth="1"/>
    <col min="9220" max="9220" width="1.140625" style="114" customWidth="1"/>
    <col min="9221" max="9221" width="12.85546875" style="114" customWidth="1"/>
    <col min="9222" max="9222" width="1" style="114" customWidth="1"/>
    <col min="9223" max="9223" width="15" style="114" customWidth="1"/>
    <col min="9224" max="9224" width="1" style="114" customWidth="1"/>
    <col min="9225" max="9225" width="13.28515625" style="114" bestFit="1" customWidth="1"/>
    <col min="9226" max="9226" width="1" style="114" customWidth="1"/>
    <col min="9227" max="9227" width="13.42578125" style="114" customWidth="1"/>
    <col min="9228" max="9228" width="1" style="114" customWidth="1"/>
    <col min="9229" max="9229" width="13" style="114" customWidth="1"/>
    <col min="9230" max="9230" width="1.140625" style="114" customWidth="1"/>
    <col min="9231" max="9231" width="13.42578125" style="114" bestFit="1" customWidth="1"/>
    <col min="9232" max="9232" width="1.7109375" style="114" customWidth="1"/>
    <col min="9233" max="9233" width="13.42578125" style="114" customWidth="1"/>
    <col min="9234" max="9234" width="1.140625" style="114" customWidth="1"/>
    <col min="9235" max="9235" width="13.42578125" style="114" bestFit="1" customWidth="1"/>
    <col min="9236" max="9236" width="1.140625" style="114" customWidth="1"/>
    <col min="9237" max="9237" width="15" style="114" customWidth="1"/>
    <col min="9238" max="9238" width="1.140625" style="114" customWidth="1"/>
    <col min="9239" max="9239" width="14" style="114" customWidth="1"/>
    <col min="9240" max="9240" width="1.28515625" style="114" customWidth="1"/>
    <col min="9241" max="9241" width="13.28515625" style="114" customWidth="1"/>
    <col min="9242" max="9242" width="1.140625" style="114" customWidth="1"/>
    <col min="9243" max="9243" width="14.42578125" style="114" customWidth="1"/>
    <col min="9244" max="9472" width="10.5703125" style="114"/>
    <col min="9473" max="9473" width="35.7109375" style="114" customWidth="1"/>
    <col min="9474" max="9474" width="8.140625" style="114" customWidth="1"/>
    <col min="9475" max="9475" width="13.42578125" style="114" customWidth="1"/>
    <col min="9476" max="9476" width="1.140625" style="114" customWidth="1"/>
    <col min="9477" max="9477" width="12.85546875" style="114" customWidth="1"/>
    <col min="9478" max="9478" width="1" style="114" customWidth="1"/>
    <col min="9479" max="9479" width="15" style="114" customWidth="1"/>
    <col min="9480" max="9480" width="1" style="114" customWidth="1"/>
    <col min="9481" max="9481" width="13.28515625" style="114" bestFit="1" customWidth="1"/>
    <col min="9482" max="9482" width="1" style="114" customWidth="1"/>
    <col min="9483" max="9483" width="13.42578125" style="114" customWidth="1"/>
    <col min="9484" max="9484" width="1" style="114" customWidth="1"/>
    <col min="9485" max="9485" width="13" style="114" customWidth="1"/>
    <col min="9486" max="9486" width="1.140625" style="114" customWidth="1"/>
    <col min="9487" max="9487" width="13.42578125" style="114" bestFit="1" customWidth="1"/>
    <col min="9488" max="9488" width="1.7109375" style="114" customWidth="1"/>
    <col min="9489" max="9489" width="13.42578125" style="114" customWidth="1"/>
    <col min="9490" max="9490" width="1.140625" style="114" customWidth="1"/>
    <col min="9491" max="9491" width="13.42578125" style="114" bestFit="1" customWidth="1"/>
    <col min="9492" max="9492" width="1.140625" style="114" customWidth="1"/>
    <col min="9493" max="9493" width="15" style="114" customWidth="1"/>
    <col min="9494" max="9494" width="1.140625" style="114" customWidth="1"/>
    <col min="9495" max="9495" width="14" style="114" customWidth="1"/>
    <col min="9496" max="9496" width="1.28515625" style="114" customWidth="1"/>
    <col min="9497" max="9497" width="13.28515625" style="114" customWidth="1"/>
    <col min="9498" max="9498" width="1.140625" style="114" customWidth="1"/>
    <col min="9499" max="9499" width="14.42578125" style="114" customWidth="1"/>
    <col min="9500" max="9728" width="10.5703125" style="114"/>
    <col min="9729" max="9729" width="35.7109375" style="114" customWidth="1"/>
    <col min="9730" max="9730" width="8.140625" style="114" customWidth="1"/>
    <col min="9731" max="9731" width="13.42578125" style="114" customWidth="1"/>
    <col min="9732" max="9732" width="1.140625" style="114" customWidth="1"/>
    <col min="9733" max="9733" width="12.85546875" style="114" customWidth="1"/>
    <col min="9734" max="9734" width="1" style="114" customWidth="1"/>
    <col min="9735" max="9735" width="15" style="114" customWidth="1"/>
    <col min="9736" max="9736" width="1" style="114" customWidth="1"/>
    <col min="9737" max="9737" width="13.28515625" style="114" bestFit="1" customWidth="1"/>
    <col min="9738" max="9738" width="1" style="114" customWidth="1"/>
    <col min="9739" max="9739" width="13.42578125" style="114" customWidth="1"/>
    <col min="9740" max="9740" width="1" style="114" customWidth="1"/>
    <col min="9741" max="9741" width="13" style="114" customWidth="1"/>
    <col min="9742" max="9742" width="1.140625" style="114" customWidth="1"/>
    <col min="9743" max="9743" width="13.42578125" style="114" bestFit="1" customWidth="1"/>
    <col min="9744" max="9744" width="1.7109375" style="114" customWidth="1"/>
    <col min="9745" max="9745" width="13.42578125" style="114" customWidth="1"/>
    <col min="9746" max="9746" width="1.140625" style="114" customWidth="1"/>
    <col min="9747" max="9747" width="13.42578125" style="114" bestFit="1" customWidth="1"/>
    <col min="9748" max="9748" width="1.140625" style="114" customWidth="1"/>
    <col min="9749" max="9749" width="15" style="114" customWidth="1"/>
    <col min="9750" max="9750" width="1.140625" style="114" customWidth="1"/>
    <col min="9751" max="9751" width="14" style="114" customWidth="1"/>
    <col min="9752" max="9752" width="1.28515625" style="114" customWidth="1"/>
    <col min="9753" max="9753" width="13.28515625" style="114" customWidth="1"/>
    <col min="9754" max="9754" width="1.140625" style="114" customWidth="1"/>
    <col min="9755" max="9755" width="14.42578125" style="114" customWidth="1"/>
    <col min="9756" max="9984" width="10.5703125" style="114"/>
    <col min="9985" max="9985" width="35.7109375" style="114" customWidth="1"/>
    <col min="9986" max="9986" width="8.140625" style="114" customWidth="1"/>
    <col min="9987" max="9987" width="13.42578125" style="114" customWidth="1"/>
    <col min="9988" max="9988" width="1.140625" style="114" customWidth="1"/>
    <col min="9989" max="9989" width="12.85546875" style="114" customWidth="1"/>
    <col min="9990" max="9990" width="1" style="114" customWidth="1"/>
    <col min="9991" max="9991" width="15" style="114" customWidth="1"/>
    <col min="9992" max="9992" width="1" style="114" customWidth="1"/>
    <col min="9993" max="9993" width="13.28515625" style="114" bestFit="1" customWidth="1"/>
    <col min="9994" max="9994" width="1" style="114" customWidth="1"/>
    <col min="9995" max="9995" width="13.42578125" style="114" customWidth="1"/>
    <col min="9996" max="9996" width="1" style="114" customWidth="1"/>
    <col min="9997" max="9997" width="13" style="114" customWidth="1"/>
    <col min="9998" max="9998" width="1.140625" style="114" customWidth="1"/>
    <col min="9999" max="9999" width="13.42578125" style="114" bestFit="1" customWidth="1"/>
    <col min="10000" max="10000" width="1.7109375" style="114" customWidth="1"/>
    <col min="10001" max="10001" width="13.42578125" style="114" customWidth="1"/>
    <col min="10002" max="10002" width="1.140625" style="114" customWidth="1"/>
    <col min="10003" max="10003" width="13.42578125" style="114" bestFit="1" customWidth="1"/>
    <col min="10004" max="10004" width="1.140625" style="114" customWidth="1"/>
    <col min="10005" max="10005" width="15" style="114" customWidth="1"/>
    <col min="10006" max="10006" width="1.140625" style="114" customWidth="1"/>
    <col min="10007" max="10007" width="14" style="114" customWidth="1"/>
    <col min="10008" max="10008" width="1.28515625" style="114" customWidth="1"/>
    <col min="10009" max="10009" width="13.28515625" style="114" customWidth="1"/>
    <col min="10010" max="10010" width="1.140625" style="114" customWidth="1"/>
    <col min="10011" max="10011" width="14.42578125" style="114" customWidth="1"/>
    <col min="10012" max="10240" width="10.5703125" style="114"/>
    <col min="10241" max="10241" width="35.7109375" style="114" customWidth="1"/>
    <col min="10242" max="10242" width="8.140625" style="114" customWidth="1"/>
    <col min="10243" max="10243" width="13.42578125" style="114" customWidth="1"/>
    <col min="10244" max="10244" width="1.140625" style="114" customWidth="1"/>
    <col min="10245" max="10245" width="12.85546875" style="114" customWidth="1"/>
    <col min="10246" max="10246" width="1" style="114" customWidth="1"/>
    <col min="10247" max="10247" width="15" style="114" customWidth="1"/>
    <col min="10248" max="10248" width="1" style="114" customWidth="1"/>
    <col min="10249" max="10249" width="13.28515625" style="114" bestFit="1" customWidth="1"/>
    <col min="10250" max="10250" width="1" style="114" customWidth="1"/>
    <col min="10251" max="10251" width="13.42578125" style="114" customWidth="1"/>
    <col min="10252" max="10252" width="1" style="114" customWidth="1"/>
    <col min="10253" max="10253" width="13" style="114" customWidth="1"/>
    <col min="10254" max="10254" width="1.140625" style="114" customWidth="1"/>
    <col min="10255" max="10255" width="13.42578125" style="114" bestFit="1" customWidth="1"/>
    <col min="10256" max="10256" width="1.7109375" style="114" customWidth="1"/>
    <col min="10257" max="10257" width="13.42578125" style="114" customWidth="1"/>
    <col min="10258" max="10258" width="1.140625" style="114" customWidth="1"/>
    <col min="10259" max="10259" width="13.42578125" style="114" bestFit="1" customWidth="1"/>
    <col min="10260" max="10260" width="1.140625" style="114" customWidth="1"/>
    <col min="10261" max="10261" width="15" style="114" customWidth="1"/>
    <col min="10262" max="10262" width="1.140625" style="114" customWidth="1"/>
    <col min="10263" max="10263" width="14" style="114" customWidth="1"/>
    <col min="10264" max="10264" width="1.28515625" style="114" customWidth="1"/>
    <col min="10265" max="10265" width="13.28515625" style="114" customWidth="1"/>
    <col min="10266" max="10266" width="1.140625" style="114" customWidth="1"/>
    <col min="10267" max="10267" width="14.42578125" style="114" customWidth="1"/>
    <col min="10268" max="10496" width="10.5703125" style="114"/>
    <col min="10497" max="10497" width="35.7109375" style="114" customWidth="1"/>
    <col min="10498" max="10498" width="8.140625" style="114" customWidth="1"/>
    <col min="10499" max="10499" width="13.42578125" style="114" customWidth="1"/>
    <col min="10500" max="10500" width="1.140625" style="114" customWidth="1"/>
    <col min="10501" max="10501" width="12.85546875" style="114" customWidth="1"/>
    <col min="10502" max="10502" width="1" style="114" customWidth="1"/>
    <col min="10503" max="10503" width="15" style="114" customWidth="1"/>
    <col min="10504" max="10504" width="1" style="114" customWidth="1"/>
    <col min="10505" max="10505" width="13.28515625" style="114" bestFit="1" customWidth="1"/>
    <col min="10506" max="10506" width="1" style="114" customWidth="1"/>
    <col min="10507" max="10507" width="13.42578125" style="114" customWidth="1"/>
    <col min="10508" max="10508" width="1" style="114" customWidth="1"/>
    <col min="10509" max="10509" width="13" style="114" customWidth="1"/>
    <col min="10510" max="10510" width="1.140625" style="114" customWidth="1"/>
    <col min="10511" max="10511" width="13.42578125" style="114" bestFit="1" customWidth="1"/>
    <col min="10512" max="10512" width="1.7109375" style="114" customWidth="1"/>
    <col min="10513" max="10513" width="13.42578125" style="114" customWidth="1"/>
    <col min="10514" max="10514" width="1.140625" style="114" customWidth="1"/>
    <col min="10515" max="10515" width="13.42578125" style="114" bestFit="1" customWidth="1"/>
    <col min="10516" max="10516" width="1.140625" style="114" customWidth="1"/>
    <col min="10517" max="10517" width="15" style="114" customWidth="1"/>
    <col min="10518" max="10518" width="1.140625" style="114" customWidth="1"/>
    <col min="10519" max="10519" width="14" style="114" customWidth="1"/>
    <col min="10520" max="10520" width="1.28515625" style="114" customWidth="1"/>
    <col min="10521" max="10521" width="13.28515625" style="114" customWidth="1"/>
    <col min="10522" max="10522" width="1.140625" style="114" customWidth="1"/>
    <col min="10523" max="10523" width="14.42578125" style="114" customWidth="1"/>
    <col min="10524" max="10752" width="10.5703125" style="114"/>
    <col min="10753" max="10753" width="35.7109375" style="114" customWidth="1"/>
    <col min="10754" max="10754" width="8.140625" style="114" customWidth="1"/>
    <col min="10755" max="10755" width="13.42578125" style="114" customWidth="1"/>
    <col min="10756" max="10756" width="1.140625" style="114" customWidth="1"/>
    <col min="10757" max="10757" width="12.85546875" style="114" customWidth="1"/>
    <col min="10758" max="10758" width="1" style="114" customWidth="1"/>
    <col min="10759" max="10759" width="15" style="114" customWidth="1"/>
    <col min="10760" max="10760" width="1" style="114" customWidth="1"/>
    <col min="10761" max="10761" width="13.28515625" style="114" bestFit="1" customWidth="1"/>
    <col min="10762" max="10762" width="1" style="114" customWidth="1"/>
    <col min="10763" max="10763" width="13.42578125" style="114" customWidth="1"/>
    <col min="10764" max="10764" width="1" style="114" customWidth="1"/>
    <col min="10765" max="10765" width="13" style="114" customWidth="1"/>
    <col min="10766" max="10766" width="1.140625" style="114" customWidth="1"/>
    <col min="10767" max="10767" width="13.42578125" style="114" bestFit="1" customWidth="1"/>
    <col min="10768" max="10768" width="1.7109375" style="114" customWidth="1"/>
    <col min="10769" max="10769" width="13.42578125" style="114" customWidth="1"/>
    <col min="10770" max="10770" width="1.140625" style="114" customWidth="1"/>
    <col min="10771" max="10771" width="13.42578125" style="114" bestFit="1" customWidth="1"/>
    <col min="10772" max="10772" width="1.140625" style="114" customWidth="1"/>
    <col min="10773" max="10773" width="15" style="114" customWidth="1"/>
    <col min="10774" max="10774" width="1.140625" style="114" customWidth="1"/>
    <col min="10775" max="10775" width="14" style="114" customWidth="1"/>
    <col min="10776" max="10776" width="1.28515625" style="114" customWidth="1"/>
    <col min="10777" max="10777" width="13.28515625" style="114" customWidth="1"/>
    <col min="10778" max="10778" width="1.140625" style="114" customWidth="1"/>
    <col min="10779" max="10779" width="14.42578125" style="114" customWidth="1"/>
    <col min="10780" max="11008" width="10.5703125" style="114"/>
    <col min="11009" max="11009" width="35.7109375" style="114" customWidth="1"/>
    <col min="11010" max="11010" width="8.140625" style="114" customWidth="1"/>
    <col min="11011" max="11011" width="13.42578125" style="114" customWidth="1"/>
    <col min="11012" max="11012" width="1.140625" style="114" customWidth="1"/>
    <col min="11013" max="11013" width="12.85546875" style="114" customWidth="1"/>
    <col min="11014" max="11014" width="1" style="114" customWidth="1"/>
    <col min="11015" max="11015" width="15" style="114" customWidth="1"/>
    <col min="11016" max="11016" width="1" style="114" customWidth="1"/>
    <col min="11017" max="11017" width="13.28515625" style="114" bestFit="1" customWidth="1"/>
    <col min="11018" max="11018" width="1" style="114" customWidth="1"/>
    <col min="11019" max="11019" width="13.42578125" style="114" customWidth="1"/>
    <col min="11020" max="11020" width="1" style="114" customWidth="1"/>
    <col min="11021" max="11021" width="13" style="114" customWidth="1"/>
    <col min="11022" max="11022" width="1.140625" style="114" customWidth="1"/>
    <col min="11023" max="11023" width="13.42578125" style="114" bestFit="1" customWidth="1"/>
    <col min="11024" max="11024" width="1.7109375" style="114" customWidth="1"/>
    <col min="11025" max="11025" width="13.42578125" style="114" customWidth="1"/>
    <col min="11026" max="11026" width="1.140625" style="114" customWidth="1"/>
    <col min="11027" max="11027" width="13.42578125" style="114" bestFit="1" customWidth="1"/>
    <col min="11028" max="11028" width="1.140625" style="114" customWidth="1"/>
    <col min="11029" max="11029" width="15" style="114" customWidth="1"/>
    <col min="11030" max="11030" width="1.140625" style="114" customWidth="1"/>
    <col min="11031" max="11031" width="14" style="114" customWidth="1"/>
    <col min="11032" max="11032" width="1.28515625" style="114" customWidth="1"/>
    <col min="11033" max="11033" width="13.28515625" style="114" customWidth="1"/>
    <col min="11034" max="11034" width="1.140625" style="114" customWidth="1"/>
    <col min="11035" max="11035" width="14.42578125" style="114" customWidth="1"/>
    <col min="11036" max="11264" width="10.5703125" style="114"/>
    <col min="11265" max="11265" width="35.7109375" style="114" customWidth="1"/>
    <col min="11266" max="11266" width="8.140625" style="114" customWidth="1"/>
    <col min="11267" max="11267" width="13.42578125" style="114" customWidth="1"/>
    <col min="11268" max="11268" width="1.140625" style="114" customWidth="1"/>
    <col min="11269" max="11269" width="12.85546875" style="114" customWidth="1"/>
    <col min="11270" max="11270" width="1" style="114" customWidth="1"/>
    <col min="11271" max="11271" width="15" style="114" customWidth="1"/>
    <col min="11272" max="11272" width="1" style="114" customWidth="1"/>
    <col min="11273" max="11273" width="13.28515625" style="114" bestFit="1" customWidth="1"/>
    <col min="11274" max="11274" width="1" style="114" customWidth="1"/>
    <col min="11275" max="11275" width="13.42578125" style="114" customWidth="1"/>
    <col min="11276" max="11276" width="1" style="114" customWidth="1"/>
    <col min="11277" max="11277" width="13" style="114" customWidth="1"/>
    <col min="11278" max="11278" width="1.140625" style="114" customWidth="1"/>
    <col min="11279" max="11279" width="13.42578125" style="114" bestFit="1" customWidth="1"/>
    <col min="11280" max="11280" width="1.7109375" style="114" customWidth="1"/>
    <col min="11281" max="11281" width="13.42578125" style="114" customWidth="1"/>
    <col min="11282" max="11282" width="1.140625" style="114" customWidth="1"/>
    <col min="11283" max="11283" width="13.42578125" style="114" bestFit="1" customWidth="1"/>
    <col min="11284" max="11284" width="1.140625" style="114" customWidth="1"/>
    <col min="11285" max="11285" width="15" style="114" customWidth="1"/>
    <col min="11286" max="11286" width="1.140625" style="114" customWidth="1"/>
    <col min="11287" max="11287" width="14" style="114" customWidth="1"/>
    <col min="11288" max="11288" width="1.28515625" style="114" customWidth="1"/>
    <col min="11289" max="11289" width="13.28515625" style="114" customWidth="1"/>
    <col min="11290" max="11290" width="1.140625" style="114" customWidth="1"/>
    <col min="11291" max="11291" width="14.42578125" style="114" customWidth="1"/>
    <col min="11292" max="11520" width="10.5703125" style="114"/>
    <col min="11521" max="11521" width="35.7109375" style="114" customWidth="1"/>
    <col min="11522" max="11522" width="8.140625" style="114" customWidth="1"/>
    <col min="11523" max="11523" width="13.42578125" style="114" customWidth="1"/>
    <col min="11524" max="11524" width="1.140625" style="114" customWidth="1"/>
    <col min="11525" max="11525" width="12.85546875" style="114" customWidth="1"/>
    <col min="11526" max="11526" width="1" style="114" customWidth="1"/>
    <col min="11527" max="11527" width="15" style="114" customWidth="1"/>
    <col min="11528" max="11528" width="1" style="114" customWidth="1"/>
    <col min="11529" max="11529" width="13.28515625" style="114" bestFit="1" customWidth="1"/>
    <col min="11530" max="11530" width="1" style="114" customWidth="1"/>
    <col min="11531" max="11531" width="13.42578125" style="114" customWidth="1"/>
    <col min="11532" max="11532" width="1" style="114" customWidth="1"/>
    <col min="11533" max="11533" width="13" style="114" customWidth="1"/>
    <col min="11534" max="11534" width="1.140625" style="114" customWidth="1"/>
    <col min="11535" max="11535" width="13.42578125" style="114" bestFit="1" customWidth="1"/>
    <col min="11536" max="11536" width="1.7109375" style="114" customWidth="1"/>
    <col min="11537" max="11537" width="13.42578125" style="114" customWidth="1"/>
    <col min="11538" max="11538" width="1.140625" style="114" customWidth="1"/>
    <col min="11539" max="11539" width="13.42578125" style="114" bestFit="1" customWidth="1"/>
    <col min="11540" max="11540" width="1.140625" style="114" customWidth="1"/>
    <col min="11541" max="11541" width="15" style="114" customWidth="1"/>
    <col min="11542" max="11542" width="1.140625" style="114" customWidth="1"/>
    <col min="11543" max="11543" width="14" style="114" customWidth="1"/>
    <col min="11544" max="11544" width="1.28515625" style="114" customWidth="1"/>
    <col min="11545" max="11545" width="13.28515625" style="114" customWidth="1"/>
    <col min="11546" max="11546" width="1.140625" style="114" customWidth="1"/>
    <col min="11547" max="11547" width="14.42578125" style="114" customWidth="1"/>
    <col min="11548" max="11776" width="10.5703125" style="114"/>
    <col min="11777" max="11777" width="35.7109375" style="114" customWidth="1"/>
    <col min="11778" max="11778" width="8.140625" style="114" customWidth="1"/>
    <col min="11779" max="11779" width="13.42578125" style="114" customWidth="1"/>
    <col min="11780" max="11780" width="1.140625" style="114" customWidth="1"/>
    <col min="11781" max="11781" width="12.85546875" style="114" customWidth="1"/>
    <col min="11782" max="11782" width="1" style="114" customWidth="1"/>
    <col min="11783" max="11783" width="15" style="114" customWidth="1"/>
    <col min="11784" max="11784" width="1" style="114" customWidth="1"/>
    <col min="11785" max="11785" width="13.28515625" style="114" bestFit="1" customWidth="1"/>
    <col min="11786" max="11786" width="1" style="114" customWidth="1"/>
    <col min="11787" max="11787" width="13.42578125" style="114" customWidth="1"/>
    <col min="11788" max="11788" width="1" style="114" customWidth="1"/>
    <col min="11789" max="11789" width="13" style="114" customWidth="1"/>
    <col min="11790" max="11790" width="1.140625" style="114" customWidth="1"/>
    <col min="11791" max="11791" width="13.42578125" style="114" bestFit="1" customWidth="1"/>
    <col min="11792" max="11792" width="1.7109375" style="114" customWidth="1"/>
    <col min="11793" max="11793" width="13.42578125" style="114" customWidth="1"/>
    <col min="11794" max="11794" width="1.140625" style="114" customWidth="1"/>
    <col min="11795" max="11795" width="13.42578125" style="114" bestFit="1" customWidth="1"/>
    <col min="11796" max="11796" width="1.140625" style="114" customWidth="1"/>
    <col min="11797" max="11797" width="15" style="114" customWidth="1"/>
    <col min="11798" max="11798" width="1.140625" style="114" customWidth="1"/>
    <col min="11799" max="11799" width="14" style="114" customWidth="1"/>
    <col min="11800" max="11800" width="1.28515625" style="114" customWidth="1"/>
    <col min="11801" max="11801" width="13.28515625" style="114" customWidth="1"/>
    <col min="11802" max="11802" width="1.140625" style="114" customWidth="1"/>
    <col min="11803" max="11803" width="14.42578125" style="114" customWidth="1"/>
    <col min="11804" max="12032" width="10.5703125" style="114"/>
    <col min="12033" max="12033" width="35.7109375" style="114" customWidth="1"/>
    <col min="12034" max="12034" width="8.140625" style="114" customWidth="1"/>
    <col min="12035" max="12035" width="13.42578125" style="114" customWidth="1"/>
    <col min="12036" max="12036" width="1.140625" style="114" customWidth="1"/>
    <col min="12037" max="12037" width="12.85546875" style="114" customWidth="1"/>
    <col min="12038" max="12038" width="1" style="114" customWidth="1"/>
    <col min="12039" max="12039" width="15" style="114" customWidth="1"/>
    <col min="12040" max="12040" width="1" style="114" customWidth="1"/>
    <col min="12041" max="12041" width="13.28515625" style="114" bestFit="1" customWidth="1"/>
    <col min="12042" max="12042" width="1" style="114" customWidth="1"/>
    <col min="12043" max="12043" width="13.42578125" style="114" customWidth="1"/>
    <col min="12044" max="12044" width="1" style="114" customWidth="1"/>
    <col min="12045" max="12045" width="13" style="114" customWidth="1"/>
    <col min="12046" max="12046" width="1.140625" style="114" customWidth="1"/>
    <col min="12047" max="12047" width="13.42578125" style="114" bestFit="1" customWidth="1"/>
    <col min="12048" max="12048" width="1.7109375" style="114" customWidth="1"/>
    <col min="12049" max="12049" width="13.42578125" style="114" customWidth="1"/>
    <col min="12050" max="12050" width="1.140625" style="114" customWidth="1"/>
    <col min="12051" max="12051" width="13.42578125" style="114" bestFit="1" customWidth="1"/>
    <col min="12052" max="12052" width="1.140625" style="114" customWidth="1"/>
    <col min="12053" max="12053" width="15" style="114" customWidth="1"/>
    <col min="12054" max="12054" width="1.140625" style="114" customWidth="1"/>
    <col min="12055" max="12055" width="14" style="114" customWidth="1"/>
    <col min="12056" max="12056" width="1.28515625" style="114" customWidth="1"/>
    <col min="12057" max="12057" width="13.28515625" style="114" customWidth="1"/>
    <col min="12058" max="12058" width="1.140625" style="114" customWidth="1"/>
    <col min="12059" max="12059" width="14.42578125" style="114" customWidth="1"/>
    <col min="12060" max="12288" width="10.5703125" style="114"/>
    <col min="12289" max="12289" width="35.7109375" style="114" customWidth="1"/>
    <col min="12290" max="12290" width="8.140625" style="114" customWidth="1"/>
    <col min="12291" max="12291" width="13.42578125" style="114" customWidth="1"/>
    <col min="12292" max="12292" width="1.140625" style="114" customWidth="1"/>
    <col min="12293" max="12293" width="12.85546875" style="114" customWidth="1"/>
    <col min="12294" max="12294" width="1" style="114" customWidth="1"/>
    <col min="12295" max="12295" width="15" style="114" customWidth="1"/>
    <col min="12296" max="12296" width="1" style="114" customWidth="1"/>
    <col min="12297" max="12297" width="13.28515625" style="114" bestFit="1" customWidth="1"/>
    <col min="12298" max="12298" width="1" style="114" customWidth="1"/>
    <col min="12299" max="12299" width="13.42578125" style="114" customWidth="1"/>
    <col min="12300" max="12300" width="1" style="114" customWidth="1"/>
    <col min="12301" max="12301" width="13" style="114" customWidth="1"/>
    <col min="12302" max="12302" width="1.140625" style="114" customWidth="1"/>
    <col min="12303" max="12303" width="13.42578125" style="114" bestFit="1" customWidth="1"/>
    <col min="12304" max="12304" width="1.7109375" style="114" customWidth="1"/>
    <col min="12305" max="12305" width="13.42578125" style="114" customWidth="1"/>
    <col min="12306" max="12306" width="1.140625" style="114" customWidth="1"/>
    <col min="12307" max="12307" width="13.42578125" style="114" bestFit="1" customWidth="1"/>
    <col min="12308" max="12308" width="1.140625" style="114" customWidth="1"/>
    <col min="12309" max="12309" width="15" style="114" customWidth="1"/>
    <col min="12310" max="12310" width="1.140625" style="114" customWidth="1"/>
    <col min="12311" max="12311" width="14" style="114" customWidth="1"/>
    <col min="12312" max="12312" width="1.28515625" style="114" customWidth="1"/>
    <col min="12313" max="12313" width="13.28515625" style="114" customWidth="1"/>
    <col min="12314" max="12314" width="1.140625" style="114" customWidth="1"/>
    <col min="12315" max="12315" width="14.42578125" style="114" customWidth="1"/>
    <col min="12316" max="12544" width="10.5703125" style="114"/>
    <col min="12545" max="12545" width="35.7109375" style="114" customWidth="1"/>
    <col min="12546" max="12546" width="8.140625" style="114" customWidth="1"/>
    <col min="12547" max="12547" width="13.42578125" style="114" customWidth="1"/>
    <col min="12548" max="12548" width="1.140625" style="114" customWidth="1"/>
    <col min="12549" max="12549" width="12.85546875" style="114" customWidth="1"/>
    <col min="12550" max="12550" width="1" style="114" customWidth="1"/>
    <col min="12551" max="12551" width="15" style="114" customWidth="1"/>
    <col min="12552" max="12552" width="1" style="114" customWidth="1"/>
    <col min="12553" max="12553" width="13.28515625" style="114" bestFit="1" customWidth="1"/>
    <col min="12554" max="12554" width="1" style="114" customWidth="1"/>
    <col min="12555" max="12555" width="13.42578125" style="114" customWidth="1"/>
    <col min="12556" max="12556" width="1" style="114" customWidth="1"/>
    <col min="12557" max="12557" width="13" style="114" customWidth="1"/>
    <col min="12558" max="12558" width="1.140625" style="114" customWidth="1"/>
    <col min="12559" max="12559" width="13.42578125" style="114" bestFit="1" customWidth="1"/>
    <col min="12560" max="12560" width="1.7109375" style="114" customWidth="1"/>
    <col min="12561" max="12561" width="13.42578125" style="114" customWidth="1"/>
    <col min="12562" max="12562" width="1.140625" style="114" customWidth="1"/>
    <col min="12563" max="12563" width="13.42578125" style="114" bestFit="1" customWidth="1"/>
    <col min="12564" max="12564" width="1.140625" style="114" customWidth="1"/>
    <col min="12565" max="12565" width="15" style="114" customWidth="1"/>
    <col min="12566" max="12566" width="1.140625" style="114" customWidth="1"/>
    <col min="12567" max="12567" width="14" style="114" customWidth="1"/>
    <col min="12568" max="12568" width="1.28515625" style="114" customWidth="1"/>
    <col min="12569" max="12569" width="13.28515625" style="114" customWidth="1"/>
    <col min="12570" max="12570" width="1.140625" style="114" customWidth="1"/>
    <col min="12571" max="12571" width="14.42578125" style="114" customWidth="1"/>
    <col min="12572" max="12800" width="10.5703125" style="114"/>
    <col min="12801" max="12801" width="35.7109375" style="114" customWidth="1"/>
    <col min="12802" max="12802" width="8.140625" style="114" customWidth="1"/>
    <col min="12803" max="12803" width="13.42578125" style="114" customWidth="1"/>
    <col min="12804" max="12804" width="1.140625" style="114" customWidth="1"/>
    <col min="12805" max="12805" width="12.85546875" style="114" customWidth="1"/>
    <col min="12806" max="12806" width="1" style="114" customWidth="1"/>
    <col min="12807" max="12807" width="15" style="114" customWidth="1"/>
    <col min="12808" max="12808" width="1" style="114" customWidth="1"/>
    <col min="12809" max="12809" width="13.28515625" style="114" bestFit="1" customWidth="1"/>
    <col min="12810" max="12810" width="1" style="114" customWidth="1"/>
    <col min="12811" max="12811" width="13.42578125" style="114" customWidth="1"/>
    <col min="12812" max="12812" width="1" style="114" customWidth="1"/>
    <col min="12813" max="12813" width="13" style="114" customWidth="1"/>
    <col min="12814" max="12814" width="1.140625" style="114" customWidth="1"/>
    <col min="12815" max="12815" width="13.42578125" style="114" bestFit="1" customWidth="1"/>
    <col min="12816" max="12816" width="1.7109375" style="114" customWidth="1"/>
    <col min="12817" max="12817" width="13.42578125" style="114" customWidth="1"/>
    <col min="12818" max="12818" width="1.140625" style="114" customWidth="1"/>
    <col min="12819" max="12819" width="13.42578125" style="114" bestFit="1" customWidth="1"/>
    <col min="12820" max="12820" width="1.140625" style="114" customWidth="1"/>
    <col min="12821" max="12821" width="15" style="114" customWidth="1"/>
    <col min="12822" max="12822" width="1.140625" style="114" customWidth="1"/>
    <col min="12823" max="12823" width="14" style="114" customWidth="1"/>
    <col min="12824" max="12824" width="1.28515625" style="114" customWidth="1"/>
    <col min="12825" max="12825" width="13.28515625" style="114" customWidth="1"/>
    <col min="12826" max="12826" width="1.140625" style="114" customWidth="1"/>
    <col min="12827" max="12827" width="14.42578125" style="114" customWidth="1"/>
    <col min="12828" max="13056" width="10.5703125" style="114"/>
    <col min="13057" max="13057" width="35.7109375" style="114" customWidth="1"/>
    <col min="13058" max="13058" width="8.140625" style="114" customWidth="1"/>
    <col min="13059" max="13059" width="13.42578125" style="114" customWidth="1"/>
    <col min="13060" max="13060" width="1.140625" style="114" customWidth="1"/>
    <col min="13061" max="13061" width="12.85546875" style="114" customWidth="1"/>
    <col min="13062" max="13062" width="1" style="114" customWidth="1"/>
    <col min="13063" max="13063" width="15" style="114" customWidth="1"/>
    <col min="13064" max="13064" width="1" style="114" customWidth="1"/>
    <col min="13065" max="13065" width="13.28515625" style="114" bestFit="1" customWidth="1"/>
    <col min="13066" max="13066" width="1" style="114" customWidth="1"/>
    <col min="13067" max="13067" width="13.42578125" style="114" customWidth="1"/>
    <col min="13068" max="13068" width="1" style="114" customWidth="1"/>
    <col min="13069" max="13069" width="13" style="114" customWidth="1"/>
    <col min="13070" max="13070" width="1.140625" style="114" customWidth="1"/>
    <col min="13071" max="13071" width="13.42578125" style="114" bestFit="1" customWidth="1"/>
    <col min="13072" max="13072" width="1.7109375" style="114" customWidth="1"/>
    <col min="13073" max="13073" width="13.42578125" style="114" customWidth="1"/>
    <col min="13074" max="13074" width="1.140625" style="114" customWidth="1"/>
    <col min="13075" max="13075" width="13.42578125" style="114" bestFit="1" customWidth="1"/>
    <col min="13076" max="13076" width="1.140625" style="114" customWidth="1"/>
    <col min="13077" max="13077" width="15" style="114" customWidth="1"/>
    <col min="13078" max="13078" width="1.140625" style="114" customWidth="1"/>
    <col min="13079" max="13079" width="14" style="114" customWidth="1"/>
    <col min="13080" max="13080" width="1.28515625" style="114" customWidth="1"/>
    <col min="13081" max="13081" width="13.28515625" style="114" customWidth="1"/>
    <col min="13082" max="13082" width="1.140625" style="114" customWidth="1"/>
    <col min="13083" max="13083" width="14.42578125" style="114" customWidth="1"/>
    <col min="13084" max="13312" width="10.5703125" style="114"/>
    <col min="13313" max="13313" width="35.7109375" style="114" customWidth="1"/>
    <col min="13314" max="13314" width="8.140625" style="114" customWidth="1"/>
    <col min="13315" max="13315" width="13.42578125" style="114" customWidth="1"/>
    <col min="13316" max="13316" width="1.140625" style="114" customWidth="1"/>
    <col min="13317" max="13317" width="12.85546875" style="114" customWidth="1"/>
    <col min="13318" max="13318" width="1" style="114" customWidth="1"/>
    <col min="13319" max="13319" width="15" style="114" customWidth="1"/>
    <col min="13320" max="13320" width="1" style="114" customWidth="1"/>
    <col min="13321" max="13321" width="13.28515625" style="114" bestFit="1" customWidth="1"/>
    <col min="13322" max="13322" width="1" style="114" customWidth="1"/>
    <col min="13323" max="13323" width="13.42578125" style="114" customWidth="1"/>
    <col min="13324" max="13324" width="1" style="114" customWidth="1"/>
    <col min="13325" max="13325" width="13" style="114" customWidth="1"/>
    <col min="13326" max="13326" width="1.140625" style="114" customWidth="1"/>
    <col min="13327" max="13327" width="13.42578125" style="114" bestFit="1" customWidth="1"/>
    <col min="13328" max="13328" width="1.7109375" style="114" customWidth="1"/>
    <col min="13329" max="13329" width="13.42578125" style="114" customWidth="1"/>
    <col min="13330" max="13330" width="1.140625" style="114" customWidth="1"/>
    <col min="13331" max="13331" width="13.42578125" style="114" bestFit="1" customWidth="1"/>
    <col min="13332" max="13332" width="1.140625" style="114" customWidth="1"/>
    <col min="13333" max="13333" width="15" style="114" customWidth="1"/>
    <col min="13334" max="13334" width="1.140625" style="114" customWidth="1"/>
    <col min="13335" max="13335" width="14" style="114" customWidth="1"/>
    <col min="13336" max="13336" width="1.28515625" style="114" customWidth="1"/>
    <col min="13337" max="13337" width="13.28515625" style="114" customWidth="1"/>
    <col min="13338" max="13338" width="1.140625" style="114" customWidth="1"/>
    <col min="13339" max="13339" width="14.42578125" style="114" customWidth="1"/>
    <col min="13340" max="13568" width="10.5703125" style="114"/>
    <col min="13569" max="13569" width="35.7109375" style="114" customWidth="1"/>
    <col min="13570" max="13570" width="8.140625" style="114" customWidth="1"/>
    <col min="13571" max="13571" width="13.42578125" style="114" customWidth="1"/>
    <col min="13572" max="13572" width="1.140625" style="114" customWidth="1"/>
    <col min="13573" max="13573" width="12.85546875" style="114" customWidth="1"/>
    <col min="13574" max="13574" width="1" style="114" customWidth="1"/>
    <col min="13575" max="13575" width="15" style="114" customWidth="1"/>
    <col min="13576" max="13576" width="1" style="114" customWidth="1"/>
    <col min="13577" max="13577" width="13.28515625" style="114" bestFit="1" customWidth="1"/>
    <col min="13578" max="13578" width="1" style="114" customWidth="1"/>
    <col min="13579" max="13579" width="13.42578125" style="114" customWidth="1"/>
    <col min="13580" max="13580" width="1" style="114" customWidth="1"/>
    <col min="13581" max="13581" width="13" style="114" customWidth="1"/>
    <col min="13582" max="13582" width="1.140625" style="114" customWidth="1"/>
    <col min="13583" max="13583" width="13.42578125" style="114" bestFit="1" customWidth="1"/>
    <col min="13584" max="13584" width="1.7109375" style="114" customWidth="1"/>
    <col min="13585" max="13585" width="13.42578125" style="114" customWidth="1"/>
    <col min="13586" max="13586" width="1.140625" style="114" customWidth="1"/>
    <col min="13587" max="13587" width="13.42578125" style="114" bestFit="1" customWidth="1"/>
    <col min="13588" max="13588" width="1.140625" style="114" customWidth="1"/>
    <col min="13589" max="13589" width="15" style="114" customWidth="1"/>
    <col min="13590" max="13590" width="1.140625" style="114" customWidth="1"/>
    <col min="13591" max="13591" width="14" style="114" customWidth="1"/>
    <col min="13592" max="13592" width="1.28515625" style="114" customWidth="1"/>
    <col min="13593" max="13593" width="13.28515625" style="114" customWidth="1"/>
    <col min="13594" max="13594" width="1.140625" style="114" customWidth="1"/>
    <col min="13595" max="13595" width="14.42578125" style="114" customWidth="1"/>
    <col min="13596" max="13824" width="10.5703125" style="114"/>
    <col min="13825" max="13825" width="35.7109375" style="114" customWidth="1"/>
    <col min="13826" max="13826" width="8.140625" style="114" customWidth="1"/>
    <col min="13827" max="13827" width="13.42578125" style="114" customWidth="1"/>
    <col min="13828" max="13828" width="1.140625" style="114" customWidth="1"/>
    <col min="13829" max="13829" width="12.85546875" style="114" customWidth="1"/>
    <col min="13830" max="13830" width="1" style="114" customWidth="1"/>
    <col min="13831" max="13831" width="15" style="114" customWidth="1"/>
    <col min="13832" max="13832" width="1" style="114" customWidth="1"/>
    <col min="13833" max="13833" width="13.28515625" style="114" bestFit="1" customWidth="1"/>
    <col min="13834" max="13834" width="1" style="114" customWidth="1"/>
    <col min="13835" max="13835" width="13.42578125" style="114" customWidth="1"/>
    <col min="13836" max="13836" width="1" style="114" customWidth="1"/>
    <col min="13837" max="13837" width="13" style="114" customWidth="1"/>
    <col min="13838" max="13838" width="1.140625" style="114" customWidth="1"/>
    <col min="13839" max="13839" width="13.42578125" style="114" bestFit="1" customWidth="1"/>
    <col min="13840" max="13840" width="1.7109375" style="114" customWidth="1"/>
    <col min="13841" max="13841" width="13.42578125" style="114" customWidth="1"/>
    <col min="13842" max="13842" width="1.140625" style="114" customWidth="1"/>
    <col min="13843" max="13843" width="13.42578125" style="114" bestFit="1" customWidth="1"/>
    <col min="13844" max="13844" width="1.140625" style="114" customWidth="1"/>
    <col min="13845" max="13845" width="15" style="114" customWidth="1"/>
    <col min="13846" max="13846" width="1.140625" style="114" customWidth="1"/>
    <col min="13847" max="13847" width="14" style="114" customWidth="1"/>
    <col min="13848" max="13848" width="1.28515625" style="114" customWidth="1"/>
    <col min="13849" max="13849" width="13.28515625" style="114" customWidth="1"/>
    <col min="13850" max="13850" width="1.140625" style="114" customWidth="1"/>
    <col min="13851" max="13851" width="14.42578125" style="114" customWidth="1"/>
    <col min="13852" max="14080" width="10.5703125" style="114"/>
    <col min="14081" max="14081" width="35.7109375" style="114" customWidth="1"/>
    <col min="14082" max="14082" width="8.140625" style="114" customWidth="1"/>
    <col min="14083" max="14083" width="13.42578125" style="114" customWidth="1"/>
    <col min="14084" max="14084" width="1.140625" style="114" customWidth="1"/>
    <col min="14085" max="14085" width="12.85546875" style="114" customWidth="1"/>
    <col min="14086" max="14086" width="1" style="114" customWidth="1"/>
    <col min="14087" max="14087" width="15" style="114" customWidth="1"/>
    <col min="14088" max="14088" width="1" style="114" customWidth="1"/>
    <col min="14089" max="14089" width="13.28515625" style="114" bestFit="1" customWidth="1"/>
    <col min="14090" max="14090" width="1" style="114" customWidth="1"/>
    <col min="14091" max="14091" width="13.42578125" style="114" customWidth="1"/>
    <col min="14092" max="14092" width="1" style="114" customWidth="1"/>
    <col min="14093" max="14093" width="13" style="114" customWidth="1"/>
    <col min="14094" max="14094" width="1.140625" style="114" customWidth="1"/>
    <col min="14095" max="14095" width="13.42578125" style="114" bestFit="1" customWidth="1"/>
    <col min="14096" max="14096" width="1.7109375" style="114" customWidth="1"/>
    <col min="14097" max="14097" width="13.42578125" style="114" customWidth="1"/>
    <col min="14098" max="14098" width="1.140625" style="114" customWidth="1"/>
    <col min="14099" max="14099" width="13.42578125" style="114" bestFit="1" customWidth="1"/>
    <col min="14100" max="14100" width="1.140625" style="114" customWidth="1"/>
    <col min="14101" max="14101" width="15" style="114" customWidth="1"/>
    <col min="14102" max="14102" width="1.140625" style="114" customWidth="1"/>
    <col min="14103" max="14103" width="14" style="114" customWidth="1"/>
    <col min="14104" max="14104" width="1.28515625" style="114" customWidth="1"/>
    <col min="14105" max="14105" width="13.28515625" style="114" customWidth="1"/>
    <col min="14106" max="14106" width="1.140625" style="114" customWidth="1"/>
    <col min="14107" max="14107" width="14.42578125" style="114" customWidth="1"/>
    <col min="14108" max="14336" width="10.5703125" style="114"/>
    <col min="14337" max="14337" width="35.7109375" style="114" customWidth="1"/>
    <col min="14338" max="14338" width="8.140625" style="114" customWidth="1"/>
    <col min="14339" max="14339" width="13.42578125" style="114" customWidth="1"/>
    <col min="14340" max="14340" width="1.140625" style="114" customWidth="1"/>
    <col min="14341" max="14341" width="12.85546875" style="114" customWidth="1"/>
    <col min="14342" max="14342" width="1" style="114" customWidth="1"/>
    <col min="14343" max="14343" width="15" style="114" customWidth="1"/>
    <col min="14344" max="14344" width="1" style="114" customWidth="1"/>
    <col min="14345" max="14345" width="13.28515625" style="114" bestFit="1" customWidth="1"/>
    <col min="14346" max="14346" width="1" style="114" customWidth="1"/>
    <col min="14347" max="14347" width="13.42578125" style="114" customWidth="1"/>
    <col min="14348" max="14348" width="1" style="114" customWidth="1"/>
    <col min="14349" max="14349" width="13" style="114" customWidth="1"/>
    <col min="14350" max="14350" width="1.140625" style="114" customWidth="1"/>
    <col min="14351" max="14351" width="13.42578125" style="114" bestFit="1" customWidth="1"/>
    <col min="14352" max="14352" width="1.7109375" style="114" customWidth="1"/>
    <col min="14353" max="14353" width="13.42578125" style="114" customWidth="1"/>
    <col min="14354" max="14354" width="1.140625" style="114" customWidth="1"/>
    <col min="14355" max="14355" width="13.42578125" style="114" bestFit="1" customWidth="1"/>
    <col min="14356" max="14356" width="1.140625" style="114" customWidth="1"/>
    <col min="14357" max="14357" width="15" style="114" customWidth="1"/>
    <col min="14358" max="14358" width="1.140625" style="114" customWidth="1"/>
    <col min="14359" max="14359" width="14" style="114" customWidth="1"/>
    <col min="14360" max="14360" width="1.28515625" style="114" customWidth="1"/>
    <col min="14361" max="14361" width="13.28515625" style="114" customWidth="1"/>
    <col min="14362" max="14362" width="1.140625" style="114" customWidth="1"/>
    <col min="14363" max="14363" width="14.42578125" style="114" customWidth="1"/>
    <col min="14364" max="14592" width="10.5703125" style="114"/>
    <col min="14593" max="14593" width="35.7109375" style="114" customWidth="1"/>
    <col min="14594" max="14594" width="8.140625" style="114" customWidth="1"/>
    <col min="14595" max="14595" width="13.42578125" style="114" customWidth="1"/>
    <col min="14596" max="14596" width="1.140625" style="114" customWidth="1"/>
    <col min="14597" max="14597" width="12.85546875" style="114" customWidth="1"/>
    <col min="14598" max="14598" width="1" style="114" customWidth="1"/>
    <col min="14599" max="14599" width="15" style="114" customWidth="1"/>
    <col min="14600" max="14600" width="1" style="114" customWidth="1"/>
    <col min="14601" max="14601" width="13.28515625" style="114" bestFit="1" customWidth="1"/>
    <col min="14602" max="14602" width="1" style="114" customWidth="1"/>
    <col min="14603" max="14603" width="13.42578125" style="114" customWidth="1"/>
    <col min="14604" max="14604" width="1" style="114" customWidth="1"/>
    <col min="14605" max="14605" width="13" style="114" customWidth="1"/>
    <col min="14606" max="14606" width="1.140625" style="114" customWidth="1"/>
    <col min="14607" max="14607" width="13.42578125" style="114" bestFit="1" customWidth="1"/>
    <col min="14608" max="14608" width="1.7109375" style="114" customWidth="1"/>
    <col min="14609" max="14609" width="13.42578125" style="114" customWidth="1"/>
    <col min="14610" max="14610" width="1.140625" style="114" customWidth="1"/>
    <col min="14611" max="14611" width="13.42578125" style="114" bestFit="1" customWidth="1"/>
    <col min="14612" max="14612" width="1.140625" style="114" customWidth="1"/>
    <col min="14613" max="14613" width="15" style="114" customWidth="1"/>
    <col min="14614" max="14614" width="1.140625" style="114" customWidth="1"/>
    <col min="14615" max="14615" width="14" style="114" customWidth="1"/>
    <col min="14616" max="14616" width="1.28515625" style="114" customWidth="1"/>
    <col min="14617" max="14617" width="13.28515625" style="114" customWidth="1"/>
    <col min="14618" max="14618" width="1.140625" style="114" customWidth="1"/>
    <col min="14619" max="14619" width="14.42578125" style="114" customWidth="1"/>
    <col min="14620" max="14848" width="10.5703125" style="114"/>
    <col min="14849" max="14849" width="35.7109375" style="114" customWidth="1"/>
    <col min="14850" max="14850" width="8.140625" style="114" customWidth="1"/>
    <col min="14851" max="14851" width="13.42578125" style="114" customWidth="1"/>
    <col min="14852" max="14852" width="1.140625" style="114" customWidth="1"/>
    <col min="14853" max="14853" width="12.85546875" style="114" customWidth="1"/>
    <col min="14854" max="14854" width="1" style="114" customWidth="1"/>
    <col min="14855" max="14855" width="15" style="114" customWidth="1"/>
    <col min="14856" max="14856" width="1" style="114" customWidth="1"/>
    <col min="14857" max="14857" width="13.28515625" style="114" bestFit="1" customWidth="1"/>
    <col min="14858" max="14858" width="1" style="114" customWidth="1"/>
    <col min="14859" max="14859" width="13.42578125" style="114" customWidth="1"/>
    <col min="14860" max="14860" width="1" style="114" customWidth="1"/>
    <col min="14861" max="14861" width="13" style="114" customWidth="1"/>
    <col min="14862" max="14862" width="1.140625" style="114" customWidth="1"/>
    <col min="14863" max="14863" width="13.42578125" style="114" bestFit="1" customWidth="1"/>
    <col min="14864" max="14864" width="1.7109375" style="114" customWidth="1"/>
    <col min="14865" max="14865" width="13.42578125" style="114" customWidth="1"/>
    <col min="14866" max="14866" width="1.140625" style="114" customWidth="1"/>
    <col min="14867" max="14867" width="13.42578125" style="114" bestFit="1" customWidth="1"/>
    <col min="14868" max="14868" width="1.140625" style="114" customWidth="1"/>
    <col min="14869" max="14869" width="15" style="114" customWidth="1"/>
    <col min="14870" max="14870" width="1.140625" style="114" customWidth="1"/>
    <col min="14871" max="14871" width="14" style="114" customWidth="1"/>
    <col min="14872" max="14872" width="1.28515625" style="114" customWidth="1"/>
    <col min="14873" max="14873" width="13.28515625" style="114" customWidth="1"/>
    <col min="14874" max="14874" width="1.140625" style="114" customWidth="1"/>
    <col min="14875" max="14875" width="14.42578125" style="114" customWidth="1"/>
    <col min="14876" max="15104" width="10.5703125" style="114"/>
    <col min="15105" max="15105" width="35.7109375" style="114" customWidth="1"/>
    <col min="15106" max="15106" width="8.140625" style="114" customWidth="1"/>
    <col min="15107" max="15107" width="13.42578125" style="114" customWidth="1"/>
    <col min="15108" max="15108" width="1.140625" style="114" customWidth="1"/>
    <col min="15109" max="15109" width="12.85546875" style="114" customWidth="1"/>
    <col min="15110" max="15110" width="1" style="114" customWidth="1"/>
    <col min="15111" max="15111" width="15" style="114" customWidth="1"/>
    <col min="15112" max="15112" width="1" style="114" customWidth="1"/>
    <col min="15113" max="15113" width="13.28515625" style="114" bestFit="1" customWidth="1"/>
    <col min="15114" max="15114" width="1" style="114" customWidth="1"/>
    <col min="15115" max="15115" width="13.42578125" style="114" customWidth="1"/>
    <col min="15116" max="15116" width="1" style="114" customWidth="1"/>
    <col min="15117" max="15117" width="13" style="114" customWidth="1"/>
    <col min="15118" max="15118" width="1.140625" style="114" customWidth="1"/>
    <col min="15119" max="15119" width="13.42578125" style="114" bestFit="1" customWidth="1"/>
    <col min="15120" max="15120" width="1.7109375" style="114" customWidth="1"/>
    <col min="15121" max="15121" width="13.42578125" style="114" customWidth="1"/>
    <col min="15122" max="15122" width="1.140625" style="114" customWidth="1"/>
    <col min="15123" max="15123" width="13.42578125" style="114" bestFit="1" customWidth="1"/>
    <col min="15124" max="15124" width="1.140625" style="114" customWidth="1"/>
    <col min="15125" max="15125" width="15" style="114" customWidth="1"/>
    <col min="15126" max="15126" width="1.140625" style="114" customWidth="1"/>
    <col min="15127" max="15127" width="14" style="114" customWidth="1"/>
    <col min="15128" max="15128" width="1.28515625" style="114" customWidth="1"/>
    <col min="15129" max="15129" width="13.28515625" style="114" customWidth="1"/>
    <col min="15130" max="15130" width="1.140625" style="114" customWidth="1"/>
    <col min="15131" max="15131" width="14.42578125" style="114" customWidth="1"/>
    <col min="15132" max="15360" width="10.5703125" style="114"/>
    <col min="15361" max="15361" width="35.7109375" style="114" customWidth="1"/>
    <col min="15362" max="15362" width="8.140625" style="114" customWidth="1"/>
    <col min="15363" max="15363" width="13.42578125" style="114" customWidth="1"/>
    <col min="15364" max="15364" width="1.140625" style="114" customWidth="1"/>
    <col min="15365" max="15365" width="12.85546875" style="114" customWidth="1"/>
    <col min="15366" max="15366" width="1" style="114" customWidth="1"/>
    <col min="15367" max="15367" width="15" style="114" customWidth="1"/>
    <col min="15368" max="15368" width="1" style="114" customWidth="1"/>
    <col min="15369" max="15369" width="13.28515625" style="114" bestFit="1" customWidth="1"/>
    <col min="15370" max="15370" width="1" style="114" customWidth="1"/>
    <col min="15371" max="15371" width="13.42578125" style="114" customWidth="1"/>
    <col min="15372" max="15372" width="1" style="114" customWidth="1"/>
    <col min="15373" max="15373" width="13" style="114" customWidth="1"/>
    <col min="15374" max="15374" width="1.140625" style="114" customWidth="1"/>
    <col min="15375" max="15375" width="13.42578125" style="114" bestFit="1" customWidth="1"/>
    <col min="15376" max="15376" width="1.7109375" style="114" customWidth="1"/>
    <col min="15377" max="15377" width="13.42578125" style="114" customWidth="1"/>
    <col min="15378" max="15378" width="1.140625" style="114" customWidth="1"/>
    <col min="15379" max="15379" width="13.42578125" style="114" bestFit="1" customWidth="1"/>
    <col min="15380" max="15380" width="1.140625" style="114" customWidth="1"/>
    <col min="15381" max="15381" width="15" style="114" customWidth="1"/>
    <col min="15382" max="15382" width="1.140625" style="114" customWidth="1"/>
    <col min="15383" max="15383" width="14" style="114" customWidth="1"/>
    <col min="15384" max="15384" width="1.28515625" style="114" customWidth="1"/>
    <col min="15385" max="15385" width="13.28515625" style="114" customWidth="1"/>
    <col min="15386" max="15386" width="1.140625" style="114" customWidth="1"/>
    <col min="15387" max="15387" width="14.42578125" style="114" customWidth="1"/>
    <col min="15388" max="15616" width="10.5703125" style="114"/>
    <col min="15617" max="15617" width="35.7109375" style="114" customWidth="1"/>
    <col min="15618" max="15618" width="8.140625" style="114" customWidth="1"/>
    <col min="15619" max="15619" width="13.42578125" style="114" customWidth="1"/>
    <col min="15620" max="15620" width="1.140625" style="114" customWidth="1"/>
    <col min="15621" max="15621" width="12.85546875" style="114" customWidth="1"/>
    <col min="15622" max="15622" width="1" style="114" customWidth="1"/>
    <col min="15623" max="15623" width="15" style="114" customWidth="1"/>
    <col min="15624" max="15624" width="1" style="114" customWidth="1"/>
    <col min="15625" max="15625" width="13.28515625" style="114" bestFit="1" customWidth="1"/>
    <col min="15626" max="15626" width="1" style="114" customWidth="1"/>
    <col min="15627" max="15627" width="13.42578125" style="114" customWidth="1"/>
    <col min="15628" max="15628" width="1" style="114" customWidth="1"/>
    <col min="15629" max="15629" width="13" style="114" customWidth="1"/>
    <col min="15630" max="15630" width="1.140625" style="114" customWidth="1"/>
    <col min="15631" max="15631" width="13.42578125" style="114" bestFit="1" customWidth="1"/>
    <col min="15632" max="15632" width="1.7109375" style="114" customWidth="1"/>
    <col min="15633" max="15633" width="13.42578125" style="114" customWidth="1"/>
    <col min="15634" max="15634" width="1.140625" style="114" customWidth="1"/>
    <col min="15635" max="15635" width="13.42578125" style="114" bestFit="1" customWidth="1"/>
    <col min="15636" max="15636" width="1.140625" style="114" customWidth="1"/>
    <col min="15637" max="15637" width="15" style="114" customWidth="1"/>
    <col min="15638" max="15638" width="1.140625" style="114" customWidth="1"/>
    <col min="15639" max="15639" width="14" style="114" customWidth="1"/>
    <col min="15640" max="15640" width="1.28515625" style="114" customWidth="1"/>
    <col min="15641" max="15641" width="13.28515625" style="114" customWidth="1"/>
    <col min="15642" max="15642" width="1.140625" style="114" customWidth="1"/>
    <col min="15643" max="15643" width="14.42578125" style="114" customWidth="1"/>
    <col min="15644" max="15872" width="10.5703125" style="114"/>
    <col min="15873" max="15873" width="35.7109375" style="114" customWidth="1"/>
    <col min="15874" max="15874" width="8.140625" style="114" customWidth="1"/>
    <col min="15875" max="15875" width="13.42578125" style="114" customWidth="1"/>
    <col min="15876" max="15876" width="1.140625" style="114" customWidth="1"/>
    <col min="15877" max="15877" width="12.85546875" style="114" customWidth="1"/>
    <col min="15878" max="15878" width="1" style="114" customWidth="1"/>
    <col min="15879" max="15879" width="15" style="114" customWidth="1"/>
    <col min="15880" max="15880" width="1" style="114" customWidth="1"/>
    <col min="15881" max="15881" width="13.28515625" style="114" bestFit="1" customWidth="1"/>
    <col min="15882" max="15882" width="1" style="114" customWidth="1"/>
    <col min="15883" max="15883" width="13.42578125" style="114" customWidth="1"/>
    <col min="15884" max="15884" width="1" style="114" customWidth="1"/>
    <col min="15885" max="15885" width="13" style="114" customWidth="1"/>
    <col min="15886" max="15886" width="1.140625" style="114" customWidth="1"/>
    <col min="15887" max="15887" width="13.42578125" style="114" bestFit="1" customWidth="1"/>
    <col min="15888" max="15888" width="1.7109375" style="114" customWidth="1"/>
    <col min="15889" max="15889" width="13.42578125" style="114" customWidth="1"/>
    <col min="15890" max="15890" width="1.140625" style="114" customWidth="1"/>
    <col min="15891" max="15891" width="13.42578125" style="114" bestFit="1" customWidth="1"/>
    <col min="15892" max="15892" width="1.140625" style="114" customWidth="1"/>
    <col min="15893" max="15893" width="15" style="114" customWidth="1"/>
    <col min="15894" max="15894" width="1.140625" style="114" customWidth="1"/>
    <col min="15895" max="15895" width="14" style="114" customWidth="1"/>
    <col min="15896" max="15896" width="1.28515625" style="114" customWidth="1"/>
    <col min="15897" max="15897" width="13.28515625" style="114" customWidth="1"/>
    <col min="15898" max="15898" width="1.140625" style="114" customWidth="1"/>
    <col min="15899" max="15899" width="14.42578125" style="114" customWidth="1"/>
    <col min="15900" max="16128" width="10.5703125" style="114"/>
    <col min="16129" max="16129" width="35.7109375" style="114" customWidth="1"/>
    <col min="16130" max="16130" width="8.140625" style="114" customWidth="1"/>
    <col min="16131" max="16131" width="13.42578125" style="114" customWidth="1"/>
    <col min="16132" max="16132" width="1.140625" style="114" customWidth="1"/>
    <col min="16133" max="16133" width="12.85546875" style="114" customWidth="1"/>
    <col min="16134" max="16134" width="1" style="114" customWidth="1"/>
    <col min="16135" max="16135" width="15" style="114" customWidth="1"/>
    <col min="16136" max="16136" width="1" style="114" customWidth="1"/>
    <col min="16137" max="16137" width="13.28515625" style="114" bestFit="1" customWidth="1"/>
    <col min="16138" max="16138" width="1" style="114" customWidth="1"/>
    <col min="16139" max="16139" width="13.42578125" style="114" customWidth="1"/>
    <col min="16140" max="16140" width="1" style="114" customWidth="1"/>
    <col min="16141" max="16141" width="13" style="114" customWidth="1"/>
    <col min="16142" max="16142" width="1.140625" style="114" customWidth="1"/>
    <col min="16143" max="16143" width="13.42578125" style="114" bestFit="1" customWidth="1"/>
    <col min="16144" max="16144" width="1.7109375" style="114" customWidth="1"/>
    <col min="16145" max="16145" width="13.42578125" style="114" customWidth="1"/>
    <col min="16146" max="16146" width="1.140625" style="114" customWidth="1"/>
    <col min="16147" max="16147" width="13.42578125" style="114" bestFit="1" customWidth="1"/>
    <col min="16148" max="16148" width="1.140625" style="114" customWidth="1"/>
    <col min="16149" max="16149" width="15" style="114" customWidth="1"/>
    <col min="16150" max="16150" width="1.140625" style="114" customWidth="1"/>
    <col min="16151" max="16151" width="14" style="114" customWidth="1"/>
    <col min="16152" max="16152" width="1.28515625" style="114" customWidth="1"/>
    <col min="16153" max="16153" width="13.28515625" style="114" customWidth="1"/>
    <col min="16154" max="16154" width="1.140625" style="114" customWidth="1"/>
    <col min="16155" max="16155" width="14.42578125" style="114" customWidth="1"/>
    <col min="16156" max="16384" width="10.5703125" style="114"/>
  </cols>
  <sheetData>
    <row r="1" spans="1:27" s="111" customFormat="1" ht="22.5" customHeight="1" x14ac:dyDescent="0.25">
      <c r="A1" s="1" t="s">
        <v>199</v>
      </c>
      <c r="B1" s="61"/>
      <c r="C1" s="108"/>
      <c r="D1" s="108"/>
      <c r="E1" s="108"/>
      <c r="F1" s="108"/>
      <c r="G1" s="108"/>
      <c r="H1" s="108"/>
      <c r="I1" s="108"/>
      <c r="J1" s="108"/>
      <c r="K1" s="109"/>
      <c r="L1" s="108"/>
      <c r="M1" s="110"/>
      <c r="N1" s="110"/>
      <c r="O1" s="110"/>
      <c r="P1" s="110"/>
      <c r="Q1" s="110"/>
      <c r="R1" s="110"/>
      <c r="S1" s="110"/>
      <c r="T1" s="110"/>
      <c r="U1" s="110"/>
      <c r="V1" s="108"/>
      <c r="W1" s="110"/>
      <c r="X1" s="110"/>
      <c r="Y1" s="110"/>
      <c r="Z1" s="110"/>
      <c r="AA1" s="110"/>
    </row>
    <row r="2" spans="1:27" s="111" customFormat="1" ht="22.5" customHeight="1" x14ac:dyDescent="0.25">
      <c r="A2" s="190" t="s">
        <v>213</v>
      </c>
      <c r="B2" s="61"/>
      <c r="C2" s="108"/>
      <c r="D2" s="108"/>
      <c r="E2" s="108"/>
      <c r="F2" s="108"/>
      <c r="G2" s="108"/>
      <c r="H2" s="108"/>
      <c r="I2" s="108"/>
      <c r="J2" s="108"/>
      <c r="K2" s="109"/>
      <c r="L2" s="108"/>
      <c r="M2" s="110"/>
      <c r="N2" s="110"/>
      <c r="O2" s="110"/>
      <c r="P2" s="110"/>
      <c r="Q2" s="110"/>
      <c r="R2" s="110"/>
      <c r="S2" s="110"/>
      <c r="T2" s="110"/>
      <c r="U2" s="110"/>
      <c r="V2" s="108"/>
      <c r="W2" s="110"/>
      <c r="X2" s="110"/>
      <c r="Y2" s="110"/>
      <c r="Z2" s="110"/>
      <c r="AA2" s="110"/>
    </row>
    <row r="3" spans="1:27" s="111" customFormat="1" ht="22.5" customHeight="1" x14ac:dyDescent="0.25">
      <c r="A3" s="60" t="s">
        <v>79</v>
      </c>
      <c r="B3" s="61"/>
      <c r="C3" s="108"/>
      <c r="D3" s="108"/>
      <c r="E3" s="108"/>
      <c r="F3" s="108"/>
      <c r="G3" s="108"/>
      <c r="H3" s="108"/>
      <c r="I3" s="108"/>
      <c r="J3" s="108"/>
      <c r="K3" s="109"/>
      <c r="L3" s="108"/>
      <c r="M3" s="110"/>
      <c r="N3" s="110"/>
      <c r="O3" s="110"/>
      <c r="P3" s="110"/>
      <c r="Q3" s="110"/>
      <c r="R3" s="110"/>
      <c r="S3" s="110"/>
      <c r="T3" s="110"/>
      <c r="U3" s="110"/>
      <c r="V3" s="108"/>
      <c r="W3" s="110"/>
      <c r="X3" s="110"/>
      <c r="Y3" s="110"/>
      <c r="Z3" s="110"/>
      <c r="AA3" s="110"/>
    </row>
    <row r="4" spans="1:27" s="111" customFormat="1" ht="14.25" customHeight="1" x14ac:dyDescent="0.25">
      <c r="A4" s="112"/>
      <c r="B4" s="113"/>
      <c r="C4" s="108"/>
      <c r="D4" s="108"/>
      <c r="E4" s="108"/>
      <c r="F4" s="108"/>
      <c r="G4" s="108"/>
      <c r="H4" s="108"/>
      <c r="I4" s="108"/>
      <c r="J4" s="108"/>
      <c r="K4" s="109"/>
      <c r="L4" s="108"/>
      <c r="M4" s="110"/>
      <c r="N4" s="110"/>
      <c r="O4" s="110"/>
      <c r="P4" s="110"/>
      <c r="Q4" s="110"/>
      <c r="R4" s="110"/>
      <c r="S4" s="110"/>
      <c r="T4" s="110"/>
      <c r="U4" s="110"/>
      <c r="V4" s="108"/>
      <c r="W4" s="110"/>
      <c r="X4" s="110"/>
      <c r="Y4" s="110"/>
      <c r="Z4" s="110"/>
      <c r="AA4" s="110"/>
    </row>
    <row r="5" spans="1:27" ht="22.5" customHeight="1" x14ac:dyDescent="0.25">
      <c r="C5" s="204" t="s">
        <v>80</v>
      </c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</row>
    <row r="6" spans="1:27" ht="22.5" customHeight="1" x14ac:dyDescent="0.25">
      <c r="C6" s="116"/>
      <c r="D6" s="116"/>
      <c r="E6" s="117"/>
      <c r="F6" s="118"/>
      <c r="G6" s="118"/>
      <c r="H6" s="118"/>
      <c r="I6" s="205" t="s">
        <v>54</v>
      </c>
      <c r="J6" s="205"/>
      <c r="K6" s="205"/>
      <c r="L6" s="118"/>
      <c r="M6" s="205" t="s">
        <v>57</v>
      </c>
      <c r="N6" s="205"/>
      <c r="O6" s="205"/>
      <c r="P6" s="205"/>
      <c r="Q6" s="205"/>
      <c r="R6" s="205"/>
      <c r="S6" s="205"/>
      <c r="T6" s="205"/>
      <c r="U6" s="205"/>
      <c r="V6" s="116"/>
      <c r="W6" s="116"/>
      <c r="X6" s="116"/>
      <c r="Z6" s="116"/>
      <c r="AA6" s="116"/>
    </row>
    <row r="7" spans="1:27" ht="22.5" customHeight="1" x14ac:dyDescent="0.25">
      <c r="C7" s="116"/>
      <c r="D7" s="116"/>
      <c r="E7" s="117"/>
      <c r="F7" s="118"/>
      <c r="G7" s="117" t="s">
        <v>81</v>
      </c>
      <c r="H7" s="118"/>
      <c r="I7" s="117"/>
      <c r="J7" s="117"/>
      <c r="K7" s="117"/>
      <c r="L7" s="118"/>
      <c r="M7" s="117"/>
      <c r="N7" s="117"/>
      <c r="O7" s="117" t="s">
        <v>53</v>
      </c>
      <c r="P7" s="117"/>
      <c r="Q7" s="117" t="s">
        <v>82</v>
      </c>
      <c r="R7" s="117"/>
      <c r="S7" s="117" t="s">
        <v>83</v>
      </c>
      <c r="T7" s="117"/>
      <c r="U7" s="117"/>
      <c r="V7" s="116"/>
      <c r="W7" s="116"/>
      <c r="X7" s="116"/>
      <c r="Y7" s="117" t="s">
        <v>84</v>
      </c>
      <c r="Z7" s="116"/>
      <c r="AA7" s="116"/>
    </row>
    <row r="8" spans="1:27" s="119" customFormat="1" ht="22.5" customHeight="1" x14ac:dyDescent="0.25">
      <c r="B8" s="115"/>
      <c r="C8" s="117" t="s">
        <v>50</v>
      </c>
      <c r="D8" s="117"/>
      <c r="E8" s="117"/>
      <c r="F8" s="117"/>
      <c r="G8" s="117" t="s">
        <v>85</v>
      </c>
      <c r="H8" s="117"/>
      <c r="I8" s="117"/>
      <c r="J8" s="117"/>
      <c r="K8" s="117" t="s">
        <v>96</v>
      </c>
      <c r="L8" s="117"/>
      <c r="M8" s="117"/>
      <c r="N8" s="117"/>
      <c r="O8" s="117" t="s">
        <v>86</v>
      </c>
      <c r="P8" s="117"/>
      <c r="Q8" s="117" t="s">
        <v>87</v>
      </c>
      <c r="R8" s="117"/>
      <c r="S8" s="117" t="s">
        <v>88</v>
      </c>
      <c r="T8" s="117"/>
      <c r="U8" s="117" t="s">
        <v>89</v>
      </c>
      <c r="V8" s="117"/>
      <c r="W8" s="117" t="s">
        <v>90</v>
      </c>
      <c r="X8" s="117"/>
      <c r="Y8" s="117" t="s">
        <v>91</v>
      </c>
      <c r="Z8" s="117"/>
      <c r="AA8" s="117"/>
    </row>
    <row r="9" spans="1:27" s="119" customFormat="1" ht="22.5" customHeight="1" x14ac:dyDescent="0.25">
      <c r="B9" s="115"/>
      <c r="C9" s="117" t="s">
        <v>92</v>
      </c>
      <c r="D9" s="117"/>
      <c r="E9" s="117" t="s">
        <v>93</v>
      </c>
      <c r="F9" s="117"/>
      <c r="G9" s="117" t="s">
        <v>94</v>
      </c>
      <c r="H9" s="117"/>
      <c r="I9" s="117" t="s">
        <v>95</v>
      </c>
      <c r="J9" s="117"/>
      <c r="K9" s="117" t="s">
        <v>108</v>
      </c>
      <c r="L9" s="117"/>
      <c r="M9" s="117" t="s">
        <v>97</v>
      </c>
      <c r="N9" s="117"/>
      <c r="O9" s="117" t="s">
        <v>98</v>
      </c>
      <c r="P9" s="117"/>
      <c r="Q9" s="117" t="s">
        <v>99</v>
      </c>
      <c r="R9" s="117"/>
      <c r="S9" s="117" t="s">
        <v>100</v>
      </c>
      <c r="T9" s="117"/>
      <c r="U9" s="117" t="s">
        <v>101</v>
      </c>
      <c r="V9" s="117"/>
      <c r="W9" s="117" t="s">
        <v>102</v>
      </c>
      <c r="X9" s="117"/>
      <c r="Y9" s="117" t="s">
        <v>103</v>
      </c>
      <c r="Z9" s="117"/>
      <c r="AA9" s="117" t="s">
        <v>90</v>
      </c>
    </row>
    <row r="10" spans="1:27" s="119" customFormat="1" ht="22.5" customHeight="1" x14ac:dyDescent="0.25">
      <c r="B10" s="115" t="s">
        <v>5</v>
      </c>
      <c r="C10" s="117" t="s">
        <v>104</v>
      </c>
      <c r="D10" s="117"/>
      <c r="E10" s="117" t="s">
        <v>105</v>
      </c>
      <c r="F10" s="117"/>
      <c r="G10" s="117" t="s">
        <v>106</v>
      </c>
      <c r="H10" s="117"/>
      <c r="I10" s="117" t="s">
        <v>107</v>
      </c>
      <c r="J10" s="117"/>
      <c r="K10" s="117" t="s">
        <v>151</v>
      </c>
      <c r="L10" s="117"/>
      <c r="M10" s="117" t="s">
        <v>109</v>
      </c>
      <c r="N10" s="117"/>
      <c r="O10" s="117" t="s">
        <v>3</v>
      </c>
      <c r="P10" s="117"/>
      <c r="Q10" s="117" t="s">
        <v>110</v>
      </c>
      <c r="R10" s="117"/>
      <c r="S10" s="117" t="s">
        <v>111</v>
      </c>
      <c r="T10" s="117"/>
      <c r="U10" s="117" t="s">
        <v>102</v>
      </c>
      <c r="V10" s="117"/>
      <c r="W10" s="117" t="s">
        <v>112</v>
      </c>
      <c r="X10" s="117"/>
      <c r="Y10" s="117" t="s">
        <v>113</v>
      </c>
      <c r="Z10" s="117"/>
      <c r="AA10" s="117" t="s">
        <v>102</v>
      </c>
    </row>
    <row r="11" spans="1:27" ht="22.5" customHeight="1" x14ac:dyDescent="0.25">
      <c r="C11" s="206" t="s">
        <v>8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</row>
    <row r="12" spans="1:27" ht="22.5" customHeight="1" x14ac:dyDescent="0.45">
      <c r="A12" s="120" t="s">
        <v>226</v>
      </c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91"/>
      <c r="Z12" s="191"/>
      <c r="AA12" s="191"/>
    </row>
    <row r="13" spans="1:27" ht="22.5" customHeight="1" x14ac:dyDescent="0.45">
      <c r="A13" s="120" t="s">
        <v>215</v>
      </c>
      <c r="C13" s="121">
        <v>1685080</v>
      </c>
      <c r="D13" s="122"/>
      <c r="E13" s="121">
        <v>342170</v>
      </c>
      <c r="F13" s="121"/>
      <c r="G13" s="121">
        <v>-1003600</v>
      </c>
      <c r="H13" s="121"/>
      <c r="I13" s="121">
        <v>135555</v>
      </c>
      <c r="J13" s="122"/>
      <c r="K13" s="121">
        <v>-242495</v>
      </c>
      <c r="L13" s="122"/>
      <c r="M13" s="121">
        <v>-5247</v>
      </c>
      <c r="N13" s="122"/>
      <c r="O13" s="121">
        <v>1315514</v>
      </c>
      <c r="P13" s="121"/>
      <c r="Q13" s="121">
        <v>-11413</v>
      </c>
      <c r="R13" s="122"/>
      <c r="S13" s="121">
        <v>1881</v>
      </c>
      <c r="T13" s="122"/>
      <c r="U13" s="121">
        <f>SUM(M13:S13)</f>
        <v>1300735</v>
      </c>
      <c r="V13" s="122"/>
      <c r="W13" s="121">
        <f>SUM(C13:K13,U13)</f>
        <v>2217445</v>
      </c>
      <c r="X13" s="122"/>
      <c r="Y13" s="121">
        <v>221632</v>
      </c>
      <c r="Z13" s="122"/>
      <c r="AA13" s="123">
        <f>W13+Y13</f>
        <v>2439077</v>
      </c>
    </row>
    <row r="14" spans="1:27" ht="10.5" customHeight="1" x14ac:dyDescent="0.25">
      <c r="A14" s="124"/>
      <c r="C14" s="121"/>
      <c r="D14" s="122"/>
      <c r="E14" s="121"/>
      <c r="F14" s="121"/>
      <c r="G14" s="121"/>
      <c r="H14" s="121"/>
      <c r="I14" s="121"/>
      <c r="J14" s="122"/>
      <c r="K14" s="121"/>
      <c r="L14" s="122"/>
      <c r="M14" s="121"/>
      <c r="N14" s="122"/>
      <c r="O14" s="121"/>
      <c r="P14" s="121"/>
      <c r="Q14" s="121"/>
      <c r="R14" s="122"/>
      <c r="S14" s="121"/>
      <c r="T14" s="122"/>
      <c r="U14" s="121"/>
      <c r="V14" s="122"/>
      <c r="W14" s="121"/>
      <c r="X14" s="122"/>
      <c r="Y14" s="121"/>
      <c r="Z14" s="122"/>
      <c r="AA14" s="121"/>
    </row>
    <row r="15" spans="1:27" ht="22.5" customHeight="1" x14ac:dyDescent="0.25">
      <c r="A15" s="124" t="s">
        <v>115</v>
      </c>
      <c r="C15" s="136"/>
      <c r="D15" s="137"/>
      <c r="E15" s="136"/>
      <c r="F15" s="136"/>
      <c r="G15" s="136"/>
      <c r="H15" s="137"/>
      <c r="I15" s="136"/>
      <c r="J15" s="137"/>
      <c r="K15" s="136"/>
      <c r="L15" s="137"/>
      <c r="M15" s="136"/>
      <c r="N15" s="136"/>
      <c r="O15" s="136"/>
      <c r="P15" s="137"/>
      <c r="Q15" s="136"/>
      <c r="R15" s="137"/>
      <c r="S15" s="136"/>
      <c r="T15" s="137"/>
      <c r="U15" s="136"/>
      <c r="V15" s="137"/>
      <c r="W15" s="136"/>
      <c r="X15" s="137"/>
      <c r="Y15" s="136"/>
      <c r="Z15" s="122"/>
      <c r="AA15" s="121"/>
    </row>
    <row r="16" spans="1:27" ht="22.5" customHeight="1" x14ac:dyDescent="0.25">
      <c r="A16" s="172" t="s">
        <v>196</v>
      </c>
      <c r="C16" s="136"/>
      <c r="D16" s="137"/>
      <c r="E16" s="136"/>
      <c r="F16" s="136"/>
      <c r="G16" s="136"/>
      <c r="H16" s="137"/>
      <c r="I16" s="136"/>
      <c r="J16" s="137"/>
      <c r="K16" s="136"/>
      <c r="L16" s="137"/>
      <c r="M16" s="136"/>
      <c r="N16" s="136"/>
      <c r="O16" s="136"/>
      <c r="P16" s="137"/>
      <c r="Q16" s="136"/>
      <c r="R16" s="137"/>
      <c r="S16" s="136"/>
      <c r="T16" s="137"/>
      <c r="U16" s="136"/>
      <c r="V16" s="137"/>
      <c r="W16" s="136"/>
      <c r="X16" s="137"/>
      <c r="Y16" s="136"/>
      <c r="Z16" s="122"/>
      <c r="AA16" s="121"/>
    </row>
    <row r="17" spans="1:27" ht="22.5" customHeight="1" x14ac:dyDescent="0.25">
      <c r="A17" s="125" t="s">
        <v>152</v>
      </c>
      <c r="C17" s="93">
        <v>0</v>
      </c>
      <c r="D17" s="138"/>
      <c r="E17" s="93">
        <v>0</v>
      </c>
      <c r="F17" s="138"/>
      <c r="G17" s="93">
        <v>0</v>
      </c>
      <c r="H17" s="138"/>
      <c r="I17" s="93">
        <v>0</v>
      </c>
      <c r="J17" s="138"/>
      <c r="K17" s="93">
        <v>0</v>
      </c>
      <c r="L17" s="138"/>
      <c r="M17" s="93">
        <v>0</v>
      </c>
      <c r="N17" s="93"/>
      <c r="O17" s="93">
        <v>0</v>
      </c>
      <c r="P17" s="138"/>
      <c r="Q17" s="93">
        <v>0</v>
      </c>
      <c r="R17" s="138"/>
      <c r="S17" s="93">
        <v>0</v>
      </c>
      <c r="T17" s="138"/>
      <c r="U17" s="97">
        <v>0</v>
      </c>
      <c r="V17" s="140"/>
      <c r="W17" s="99">
        <v>0</v>
      </c>
      <c r="X17" s="138"/>
      <c r="Y17" s="99">
        <v>-16287</v>
      </c>
      <c r="Z17" s="122"/>
      <c r="AA17" s="128">
        <f>W17+Y17</f>
        <v>-16287</v>
      </c>
    </row>
    <row r="18" spans="1:27" ht="22.5" customHeight="1" x14ac:dyDescent="0.25">
      <c r="A18" s="125" t="s">
        <v>168</v>
      </c>
      <c r="C18" s="93">
        <v>0</v>
      </c>
      <c r="D18" s="138"/>
      <c r="E18" s="93">
        <v>0</v>
      </c>
      <c r="F18" s="138"/>
      <c r="G18" s="93">
        <v>0</v>
      </c>
      <c r="H18" s="138"/>
      <c r="I18" s="93">
        <v>0</v>
      </c>
      <c r="J18" s="138"/>
      <c r="K18" s="93">
        <v>-27256</v>
      </c>
      <c r="L18" s="138"/>
      <c r="M18" s="93">
        <v>0</v>
      </c>
      <c r="N18" s="93"/>
      <c r="O18" s="93">
        <v>0</v>
      </c>
      <c r="P18" s="138"/>
      <c r="Q18" s="93">
        <v>0</v>
      </c>
      <c r="R18" s="138"/>
      <c r="S18" s="139">
        <v>0</v>
      </c>
      <c r="T18" s="138"/>
      <c r="U18" s="97">
        <v>0</v>
      </c>
      <c r="V18" s="140"/>
      <c r="W18" s="127">
        <f>SUM(C18:K18,U18)</f>
        <v>-27256</v>
      </c>
      <c r="X18" s="138"/>
      <c r="Y18" s="127">
        <v>0</v>
      </c>
      <c r="Z18" s="122"/>
      <c r="AA18" s="128">
        <f t="shared" ref="AA18" si="0">W18+Y18</f>
        <v>-27256</v>
      </c>
    </row>
    <row r="19" spans="1:27" ht="22.5" customHeight="1" x14ac:dyDescent="0.25">
      <c r="A19" s="124" t="s">
        <v>197</v>
      </c>
      <c r="C19" s="141">
        <v>0</v>
      </c>
      <c r="D19" s="142"/>
      <c r="E19" s="141">
        <v>0</v>
      </c>
      <c r="F19" s="143"/>
      <c r="G19" s="141">
        <v>0</v>
      </c>
      <c r="H19" s="142"/>
      <c r="I19" s="141">
        <v>0</v>
      </c>
      <c r="J19" s="142"/>
      <c r="K19" s="131">
        <f>SUM(K17:K18)</f>
        <v>-27256</v>
      </c>
      <c r="L19" s="142"/>
      <c r="M19" s="141">
        <v>0</v>
      </c>
      <c r="N19" s="143"/>
      <c r="O19" s="141">
        <v>0</v>
      </c>
      <c r="P19" s="142"/>
      <c r="Q19" s="141">
        <v>0</v>
      </c>
      <c r="R19" s="142"/>
      <c r="S19" s="141">
        <v>0</v>
      </c>
      <c r="T19" s="137"/>
      <c r="U19" s="141">
        <v>0</v>
      </c>
      <c r="V19" s="142"/>
      <c r="W19" s="131">
        <f>SUM(W17:W18)</f>
        <v>-27256</v>
      </c>
      <c r="X19" s="142"/>
      <c r="Y19" s="141">
        <f>SUM(Y17)</f>
        <v>-16287</v>
      </c>
      <c r="Z19" s="122"/>
      <c r="AA19" s="141">
        <f>SUM(AA17:AA18)</f>
        <v>-43543</v>
      </c>
    </row>
    <row r="20" spans="1:27" ht="10.5" customHeight="1" x14ac:dyDescent="0.25">
      <c r="A20" s="124"/>
      <c r="C20" s="121"/>
      <c r="D20" s="122"/>
      <c r="E20" s="121"/>
      <c r="F20" s="121"/>
      <c r="G20" s="121"/>
      <c r="H20" s="121"/>
      <c r="I20" s="121"/>
      <c r="J20" s="122"/>
      <c r="K20" s="121"/>
      <c r="L20" s="122"/>
      <c r="M20" s="121"/>
      <c r="N20" s="122"/>
      <c r="O20" s="121"/>
      <c r="P20" s="121"/>
      <c r="Q20" s="121"/>
      <c r="R20" s="122"/>
      <c r="S20" s="121"/>
      <c r="T20" s="122"/>
      <c r="U20" s="121"/>
      <c r="V20" s="122"/>
      <c r="W20" s="121"/>
      <c r="X20" s="122"/>
      <c r="Y20" s="121"/>
      <c r="Z20" s="122"/>
      <c r="AA20" s="121"/>
    </row>
    <row r="21" spans="1:27" s="189" customFormat="1" ht="21.75" x14ac:dyDescent="0.25">
      <c r="A21" s="172" t="s">
        <v>169</v>
      </c>
      <c r="B21" s="115"/>
      <c r="C21" s="136"/>
      <c r="D21" s="137"/>
      <c r="E21" s="136"/>
      <c r="F21" s="136"/>
      <c r="G21" s="136"/>
      <c r="H21" s="137"/>
      <c r="I21" s="136"/>
      <c r="J21" s="137"/>
      <c r="K21" s="136"/>
      <c r="L21" s="137"/>
      <c r="M21" s="136"/>
      <c r="N21" s="136"/>
      <c r="O21" s="136"/>
      <c r="P21" s="137"/>
      <c r="Q21" s="136"/>
      <c r="R21" s="137"/>
      <c r="S21" s="136"/>
      <c r="T21" s="137"/>
      <c r="U21" s="136"/>
      <c r="V21" s="137"/>
      <c r="W21" s="136"/>
      <c r="X21" s="137"/>
      <c r="Y21" s="136"/>
      <c r="Z21" s="122"/>
      <c r="AA21" s="121"/>
    </row>
    <row r="22" spans="1:27" s="189" customFormat="1" ht="21.75" x14ac:dyDescent="0.25">
      <c r="A22" s="125" t="s">
        <v>170</v>
      </c>
      <c r="B22" s="115"/>
    </row>
    <row r="23" spans="1:27" s="189" customFormat="1" ht="21.75" x14ac:dyDescent="0.25">
      <c r="A23" s="125" t="s">
        <v>171</v>
      </c>
      <c r="B23" s="115"/>
      <c r="C23" s="132">
        <v>0</v>
      </c>
      <c r="D23" s="127"/>
      <c r="E23" s="132">
        <v>0</v>
      </c>
      <c r="F23" s="132"/>
      <c r="G23" s="132">
        <v>0</v>
      </c>
      <c r="H23" s="132"/>
      <c r="I23" s="132">
        <v>7971</v>
      </c>
      <c r="J23" s="127"/>
      <c r="K23" s="132">
        <v>-12003</v>
      </c>
      <c r="L23" s="127"/>
      <c r="M23" s="132">
        <v>434</v>
      </c>
      <c r="N23" s="127"/>
      <c r="O23" s="132">
        <v>3585</v>
      </c>
      <c r="P23" s="132"/>
      <c r="Q23" s="132">
        <v>3540</v>
      </c>
      <c r="R23" s="127"/>
      <c r="S23" s="132">
        <v>0</v>
      </c>
      <c r="T23" s="127"/>
      <c r="U23" s="127">
        <f>SUM(M23:S23)</f>
        <v>7559</v>
      </c>
      <c r="V23" s="127"/>
      <c r="W23" s="121">
        <f>SUM(C23:K23,U23)</f>
        <v>3527</v>
      </c>
      <c r="X23" s="127"/>
      <c r="Y23" s="99">
        <v>-29438</v>
      </c>
      <c r="Z23" s="127"/>
      <c r="AA23" s="128">
        <f>W23+Y23</f>
        <v>-25911</v>
      </c>
    </row>
    <row r="24" spans="1:27" s="189" customFormat="1" ht="21.75" x14ac:dyDescent="0.25">
      <c r="A24" s="172" t="s">
        <v>172</v>
      </c>
      <c r="B24" s="115"/>
      <c r="C24" s="131">
        <f>SUM(C22:C23)</f>
        <v>0</v>
      </c>
      <c r="D24" s="142"/>
      <c r="E24" s="131">
        <f>SUM(E22:E23)</f>
        <v>0</v>
      </c>
      <c r="F24" s="143"/>
      <c r="G24" s="131">
        <f>SUM(G22:G23)</f>
        <v>0</v>
      </c>
      <c r="H24" s="142"/>
      <c r="I24" s="131">
        <f>SUM(I22:I23)</f>
        <v>7971</v>
      </c>
      <c r="J24" s="142"/>
      <c r="K24" s="131">
        <f>SUM(K22:K23)</f>
        <v>-12003</v>
      </c>
      <c r="L24" s="142"/>
      <c r="M24" s="131">
        <f>SUM(M22:M23)</f>
        <v>434</v>
      </c>
      <c r="N24" s="143"/>
      <c r="O24" s="131">
        <f>SUM(O22:O23)</f>
        <v>3585</v>
      </c>
      <c r="P24" s="142"/>
      <c r="Q24" s="131">
        <f>SUM(Q22:Q23)</f>
        <v>3540</v>
      </c>
      <c r="R24" s="142"/>
      <c r="S24" s="131">
        <f>SUM(S22:S23)</f>
        <v>0</v>
      </c>
      <c r="T24" s="137"/>
      <c r="U24" s="131">
        <f>SUM(U22:U23)</f>
        <v>7559</v>
      </c>
      <c r="V24" s="142"/>
      <c r="W24" s="131">
        <f>SUM(W22:W23)</f>
        <v>3527</v>
      </c>
      <c r="X24" s="142"/>
      <c r="Y24" s="131">
        <f>SUM(Y22:Y23)</f>
        <v>-29438</v>
      </c>
      <c r="Z24" s="122"/>
      <c r="AA24" s="131">
        <f>SUM(AA22:AA23)</f>
        <v>-25911</v>
      </c>
    </row>
    <row r="25" spans="1:27" s="189" customFormat="1" ht="10.5" customHeight="1" x14ac:dyDescent="0.25">
      <c r="A25" s="172"/>
      <c r="B25" s="115"/>
      <c r="C25" s="121"/>
      <c r="D25" s="142"/>
      <c r="E25" s="121"/>
      <c r="F25" s="143"/>
      <c r="G25" s="121"/>
      <c r="H25" s="142"/>
      <c r="I25" s="121"/>
      <c r="J25" s="142"/>
      <c r="K25" s="121"/>
      <c r="L25" s="142"/>
      <c r="M25" s="121"/>
      <c r="N25" s="143"/>
      <c r="O25" s="121"/>
      <c r="P25" s="142"/>
      <c r="Q25" s="121"/>
      <c r="R25" s="142"/>
      <c r="S25" s="121"/>
      <c r="T25" s="137"/>
      <c r="U25" s="121"/>
      <c r="V25" s="142"/>
      <c r="W25" s="121"/>
      <c r="X25" s="142"/>
      <c r="Y25" s="121"/>
      <c r="Z25" s="122"/>
      <c r="AA25" s="121"/>
    </row>
    <row r="26" spans="1:27" s="189" customFormat="1" ht="21.75" x14ac:dyDescent="0.25">
      <c r="A26" s="124" t="s">
        <v>116</v>
      </c>
      <c r="B26" s="115"/>
      <c r="C26" s="182">
        <f>C19+C24</f>
        <v>0</v>
      </c>
      <c r="D26" s="142"/>
      <c r="E26" s="182">
        <f>E19+E24</f>
        <v>0</v>
      </c>
      <c r="F26" s="143"/>
      <c r="G26" s="182">
        <f>G19+G24</f>
        <v>0</v>
      </c>
      <c r="H26" s="142"/>
      <c r="I26" s="182">
        <f>I19+I24</f>
        <v>7971</v>
      </c>
      <c r="J26" s="142"/>
      <c r="K26" s="182">
        <f>K19+K24</f>
        <v>-39259</v>
      </c>
      <c r="L26" s="142"/>
      <c r="M26" s="182">
        <f>M19+M24</f>
        <v>434</v>
      </c>
      <c r="N26" s="143"/>
      <c r="O26" s="182">
        <f>O19+O24</f>
        <v>3585</v>
      </c>
      <c r="P26" s="142"/>
      <c r="Q26" s="182">
        <f>Q19+Q24</f>
        <v>3540</v>
      </c>
      <c r="R26" s="142"/>
      <c r="S26" s="182">
        <f>S19+S24</f>
        <v>0</v>
      </c>
      <c r="T26" s="137"/>
      <c r="U26" s="182">
        <f>U19+U24</f>
        <v>7559</v>
      </c>
      <c r="V26" s="142"/>
      <c r="W26" s="182">
        <f>W19+W24</f>
        <v>-23729</v>
      </c>
      <c r="X26" s="142"/>
      <c r="Y26" s="182">
        <f>Y19+Y24</f>
        <v>-45725</v>
      </c>
      <c r="Z26" s="122"/>
      <c r="AA26" s="182">
        <f>AA19+AA24</f>
        <v>-69454</v>
      </c>
    </row>
    <row r="27" spans="1:27" s="189" customFormat="1" ht="13.5" customHeight="1" x14ac:dyDescent="0.25">
      <c r="A27" s="172"/>
      <c r="B27" s="115"/>
      <c r="C27" s="121"/>
      <c r="D27" s="142"/>
      <c r="E27" s="121"/>
      <c r="F27" s="143"/>
      <c r="G27" s="121"/>
      <c r="H27" s="142"/>
      <c r="I27" s="121"/>
      <c r="J27" s="142"/>
      <c r="K27" s="121"/>
      <c r="L27" s="142"/>
      <c r="M27" s="121"/>
      <c r="N27" s="143"/>
      <c r="O27" s="121"/>
      <c r="P27" s="142"/>
      <c r="Q27" s="121"/>
      <c r="R27" s="142"/>
      <c r="S27" s="121"/>
      <c r="T27" s="137"/>
      <c r="U27" s="121"/>
      <c r="V27" s="142"/>
      <c r="W27" s="121"/>
      <c r="X27" s="142"/>
      <c r="Y27" s="121"/>
      <c r="Z27" s="122"/>
      <c r="AA27" s="121"/>
    </row>
    <row r="28" spans="1:27" ht="22.5" customHeight="1" x14ac:dyDescent="0.25">
      <c r="A28" s="124" t="s">
        <v>114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</row>
    <row r="29" spans="1:27" ht="22.5" customHeight="1" x14ac:dyDescent="0.25">
      <c r="A29" s="125" t="s">
        <v>228</v>
      </c>
      <c r="C29" s="126">
        <v>0</v>
      </c>
      <c r="D29" s="82"/>
      <c r="E29" s="126">
        <v>0</v>
      </c>
      <c r="F29" s="82"/>
      <c r="G29" s="126">
        <v>0</v>
      </c>
      <c r="H29" s="82"/>
      <c r="I29" s="126">
        <v>0</v>
      </c>
      <c r="J29" s="127"/>
      <c r="K29" s="128">
        <v>46305</v>
      </c>
      <c r="L29" s="127"/>
      <c r="M29" s="126">
        <v>0</v>
      </c>
      <c r="N29" s="127"/>
      <c r="O29" s="126">
        <v>0</v>
      </c>
      <c r="P29" s="82"/>
      <c r="Q29" s="126">
        <v>0</v>
      </c>
      <c r="R29" s="82"/>
      <c r="S29" s="126">
        <v>0</v>
      </c>
      <c r="T29" s="127"/>
      <c r="U29" s="127">
        <f>SUM(M29:S29)</f>
        <v>0</v>
      </c>
      <c r="V29" s="129"/>
      <c r="W29" s="127">
        <f>SUM(C29:K29,U29)</f>
        <v>46305</v>
      </c>
      <c r="X29" s="127"/>
      <c r="Y29" s="128">
        <v>48161</v>
      </c>
      <c r="Z29" s="127"/>
      <c r="AA29" s="128">
        <f>W29+Y29</f>
        <v>94466</v>
      </c>
    </row>
    <row r="30" spans="1:27" ht="22.5" customHeight="1" x14ac:dyDescent="0.25">
      <c r="A30" s="125" t="s">
        <v>230</v>
      </c>
      <c r="C30" s="126">
        <v>0</v>
      </c>
      <c r="D30" s="82"/>
      <c r="E30" s="126">
        <v>0</v>
      </c>
      <c r="F30" s="82"/>
      <c r="G30" s="126">
        <v>0</v>
      </c>
      <c r="H30" s="82"/>
      <c r="I30" s="126">
        <v>0</v>
      </c>
      <c r="J30" s="127"/>
      <c r="K30" s="126">
        <v>0</v>
      </c>
      <c r="L30" s="127"/>
      <c r="M30" s="126">
        <v>-3294</v>
      </c>
      <c r="N30" s="127"/>
      <c r="O30" s="130">
        <v>0</v>
      </c>
      <c r="P30" s="82"/>
      <c r="Q30" s="126">
        <v>0</v>
      </c>
      <c r="R30" s="82"/>
      <c r="S30" s="126">
        <v>-74</v>
      </c>
      <c r="T30" s="127"/>
      <c r="U30" s="127">
        <f>SUM(M30:S30)</f>
        <v>-3368</v>
      </c>
      <c r="V30" s="129"/>
      <c r="W30" s="127">
        <f>SUM(C30:K30,U30)</f>
        <v>-3368</v>
      </c>
      <c r="X30" s="127"/>
      <c r="Y30" s="128">
        <v>-761</v>
      </c>
      <c r="Z30" s="127"/>
      <c r="AA30" s="128">
        <f>W30+Y30</f>
        <v>-4129</v>
      </c>
    </row>
    <row r="31" spans="1:27" ht="22.5" customHeight="1" x14ac:dyDescent="0.25">
      <c r="A31" s="124" t="s">
        <v>188</v>
      </c>
      <c r="C31" s="131">
        <f>SUM(C29:C30)</f>
        <v>0</v>
      </c>
      <c r="D31" s="122"/>
      <c r="E31" s="131">
        <f>SUM(E29:E30)</f>
        <v>0</v>
      </c>
      <c r="F31" s="121"/>
      <c r="G31" s="131">
        <f>SUM(G29:G30)</f>
        <v>0</v>
      </c>
      <c r="H31" s="121"/>
      <c r="I31" s="131">
        <f>SUM(I29:I30)</f>
        <v>0</v>
      </c>
      <c r="J31" s="122"/>
      <c r="K31" s="131">
        <f>SUM(K29:K30)</f>
        <v>46305</v>
      </c>
      <c r="L31" s="122"/>
      <c r="M31" s="131">
        <f>SUM(M29:M30)</f>
        <v>-3294</v>
      </c>
      <c r="N31" s="122"/>
      <c r="O31" s="131">
        <f>SUM(O29:O30)</f>
        <v>0</v>
      </c>
      <c r="P31" s="121"/>
      <c r="Q31" s="131">
        <f>SUM(Q29:Q30)</f>
        <v>0</v>
      </c>
      <c r="R31" s="122"/>
      <c r="S31" s="131">
        <f>SUM(S29:S30)</f>
        <v>-74</v>
      </c>
      <c r="T31" s="122"/>
      <c r="U31" s="131">
        <f>SUM(U29:U30)</f>
        <v>-3368</v>
      </c>
      <c r="V31" s="122"/>
      <c r="W31" s="131">
        <f>SUM(W29:W30)</f>
        <v>42937</v>
      </c>
      <c r="X31" s="122"/>
      <c r="Y31" s="131">
        <f>SUM(Y29:Y30)</f>
        <v>47400</v>
      </c>
      <c r="Z31" s="122"/>
      <c r="AA31" s="131">
        <f>SUM(AA29:AA30)</f>
        <v>90337</v>
      </c>
    </row>
    <row r="32" spans="1:27" ht="9.9499999999999993" customHeight="1" x14ac:dyDescent="0.25">
      <c r="A32" s="125"/>
      <c r="C32" s="132"/>
      <c r="D32" s="127"/>
      <c r="E32" s="132"/>
      <c r="F32" s="132"/>
      <c r="G32" s="132"/>
      <c r="H32" s="132"/>
      <c r="I32" s="132"/>
      <c r="J32" s="127"/>
      <c r="K32" s="132"/>
      <c r="L32" s="127"/>
      <c r="M32" s="132"/>
      <c r="N32" s="127"/>
      <c r="O32" s="132"/>
      <c r="P32" s="132"/>
      <c r="Q32" s="132"/>
      <c r="R32" s="127"/>
      <c r="S32" s="132"/>
      <c r="T32" s="127"/>
      <c r="U32" s="132"/>
      <c r="V32" s="127"/>
      <c r="W32" s="127"/>
      <c r="X32" s="127"/>
      <c r="Y32" s="127"/>
      <c r="Z32" s="127"/>
      <c r="AA32" s="127"/>
    </row>
    <row r="33" spans="1:27" ht="22.5" customHeight="1" x14ac:dyDescent="0.25">
      <c r="A33" s="125" t="s">
        <v>167</v>
      </c>
      <c r="C33" s="132">
        <v>0</v>
      </c>
      <c r="D33" s="127"/>
      <c r="E33" s="132">
        <v>0</v>
      </c>
      <c r="F33" s="132"/>
      <c r="G33" s="132">
        <v>0</v>
      </c>
      <c r="H33" s="132"/>
      <c r="I33" s="132">
        <v>12322</v>
      </c>
      <c r="J33" s="127"/>
      <c r="K33" s="132">
        <v>-12322</v>
      </c>
      <c r="L33" s="127"/>
      <c r="M33" s="132">
        <v>0</v>
      </c>
      <c r="N33" s="127"/>
      <c r="O33" s="132">
        <v>0</v>
      </c>
      <c r="P33" s="132"/>
      <c r="Q33" s="132">
        <v>0</v>
      </c>
      <c r="R33" s="127"/>
      <c r="S33" s="132">
        <v>0</v>
      </c>
      <c r="T33" s="127"/>
      <c r="U33" s="127">
        <f>SUM(M33:S33)</f>
        <v>0</v>
      </c>
      <c r="V33" s="127"/>
      <c r="W33" s="127">
        <f>SUM(C33:K33,U33)</f>
        <v>0</v>
      </c>
      <c r="X33" s="127"/>
      <c r="Y33" s="127">
        <v>0</v>
      </c>
      <c r="Z33" s="127"/>
      <c r="AA33" s="128">
        <f t="shared" ref="AA33" si="1">W33+Y33</f>
        <v>0</v>
      </c>
    </row>
    <row r="34" spans="1:27" ht="22.5" customHeight="1" x14ac:dyDescent="0.25">
      <c r="A34" s="125" t="s">
        <v>187</v>
      </c>
      <c r="C34" s="126">
        <v>0</v>
      </c>
      <c r="D34" s="82"/>
      <c r="E34" s="126">
        <v>0</v>
      </c>
      <c r="F34" s="82"/>
      <c r="G34" s="126">
        <v>0</v>
      </c>
      <c r="H34" s="82"/>
      <c r="I34" s="126">
        <v>0</v>
      </c>
      <c r="J34" s="127"/>
      <c r="K34" s="132">
        <v>39022</v>
      </c>
      <c r="L34" s="127"/>
      <c r="M34" s="126">
        <v>0</v>
      </c>
      <c r="N34" s="127"/>
      <c r="O34" s="132">
        <v>-39022</v>
      </c>
      <c r="P34" s="132"/>
      <c r="Q34" s="126">
        <v>0</v>
      </c>
      <c r="R34" s="127"/>
      <c r="S34" s="126">
        <v>0</v>
      </c>
      <c r="T34" s="127"/>
      <c r="U34" s="127">
        <f>SUM(M34:S34)</f>
        <v>-39022</v>
      </c>
      <c r="V34" s="122"/>
      <c r="W34" s="121">
        <f>SUM(C34:K34,U34)</f>
        <v>0</v>
      </c>
      <c r="X34" s="127"/>
      <c r="Y34" s="128">
        <v>0</v>
      </c>
      <c r="Z34" s="127"/>
      <c r="AA34" s="128">
        <f>W34+Y34</f>
        <v>0</v>
      </c>
    </row>
    <row r="35" spans="1:27" ht="22.5" customHeight="1" thickBot="1" x14ac:dyDescent="0.3">
      <c r="A35" s="124" t="s">
        <v>223</v>
      </c>
      <c r="C35" s="133">
        <f>SUM(C13,C31,C34:C34)</f>
        <v>1685080</v>
      </c>
      <c r="D35" s="121"/>
      <c r="E35" s="133">
        <f>SUM(E13,E31,E34:E34)</f>
        <v>342170</v>
      </c>
      <c r="F35" s="121"/>
      <c r="G35" s="133">
        <f>SUM(G13,G31,G34:G34)</f>
        <v>-1003600</v>
      </c>
      <c r="H35" s="121"/>
      <c r="I35" s="133">
        <f>SUM(I13,I31,I33:I34,I26)</f>
        <v>155848</v>
      </c>
      <c r="J35" s="121"/>
      <c r="K35" s="133">
        <f>SUM(K13,K31,K33:K34,K26)</f>
        <v>-208749</v>
      </c>
      <c r="L35" s="121"/>
      <c r="M35" s="133">
        <f>SUM(M13,M31,M33:M34,M26)</f>
        <v>-8107</v>
      </c>
      <c r="N35" s="121"/>
      <c r="O35" s="133">
        <f>SUM(O13,O31,O33:O34,O26)</f>
        <v>1280077</v>
      </c>
      <c r="P35" s="121"/>
      <c r="Q35" s="133">
        <f>SUM(Q13,Q31,Q33:Q34,Q26)</f>
        <v>-7873</v>
      </c>
      <c r="R35" s="121"/>
      <c r="S35" s="133">
        <f>SUM(S13,S31,S33:S34,S26)</f>
        <v>1807</v>
      </c>
      <c r="T35" s="121"/>
      <c r="U35" s="133">
        <f>SUM(U13,U31,U33:U34,U26)</f>
        <v>1265904</v>
      </c>
      <c r="V35" s="121"/>
      <c r="W35" s="133">
        <f>SUM(W13,W31,W34:W34,W26)</f>
        <v>2236653</v>
      </c>
      <c r="X35" s="121"/>
      <c r="Y35" s="133">
        <f>SUM(Y13,Y31,Y34:Y34,Y26)</f>
        <v>223307</v>
      </c>
      <c r="Z35" s="121"/>
      <c r="AA35" s="133">
        <f>SUM(AA13,AA31,AA34:AA34,AA26)</f>
        <v>2459960</v>
      </c>
    </row>
    <row r="36" spans="1:27" ht="11.45" customHeight="1" thickTop="1" x14ac:dyDescent="0.25">
      <c r="A36" s="125"/>
    </row>
    <row r="37" spans="1:27" ht="22.5" customHeight="1" x14ac:dyDescent="0.45">
      <c r="A37" s="120" t="s">
        <v>224</v>
      </c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91"/>
      <c r="Z37" s="191"/>
      <c r="AA37" s="191"/>
    </row>
    <row r="38" spans="1:27" ht="22.5" customHeight="1" x14ac:dyDescent="0.45">
      <c r="A38" s="120" t="s">
        <v>154</v>
      </c>
      <c r="C38" s="121">
        <v>681480</v>
      </c>
      <c r="D38" s="122"/>
      <c r="E38" s="121">
        <v>342170</v>
      </c>
      <c r="F38" s="121"/>
      <c r="G38" s="121">
        <v>0</v>
      </c>
      <c r="H38" s="121"/>
      <c r="I38" s="121">
        <v>108696</v>
      </c>
      <c r="J38" s="122"/>
      <c r="K38" s="121">
        <v>-164845</v>
      </c>
      <c r="L38" s="122"/>
      <c r="M38" s="121">
        <v>-8842</v>
      </c>
      <c r="N38" s="122"/>
      <c r="O38" s="121">
        <v>1266412</v>
      </c>
      <c r="P38" s="121"/>
      <c r="Q38" s="121">
        <v>-7873</v>
      </c>
      <c r="R38" s="122"/>
      <c r="S38" s="121">
        <v>1807</v>
      </c>
      <c r="T38" s="122"/>
      <c r="U38" s="121">
        <f>SUM(M38:S38)</f>
        <v>1251504</v>
      </c>
      <c r="V38" s="122"/>
      <c r="W38" s="121">
        <f>SUM(C38:K38,U38)</f>
        <v>2219005</v>
      </c>
      <c r="X38" s="122"/>
      <c r="Y38" s="121">
        <v>218867</v>
      </c>
      <c r="Z38" s="122"/>
      <c r="AA38" s="123">
        <f>W38+Y38</f>
        <v>2437872</v>
      </c>
    </row>
    <row r="39" spans="1:27" ht="10.5" customHeight="1" x14ac:dyDescent="0.25">
      <c r="A39" s="124"/>
      <c r="C39" s="121"/>
      <c r="D39" s="122"/>
      <c r="E39" s="121"/>
      <c r="F39" s="121"/>
      <c r="G39" s="121"/>
      <c r="H39" s="121"/>
      <c r="I39" s="121"/>
      <c r="J39" s="122"/>
      <c r="K39" s="121"/>
      <c r="L39" s="122"/>
      <c r="M39" s="121"/>
      <c r="N39" s="122"/>
      <c r="O39" s="121"/>
      <c r="P39" s="121"/>
      <c r="Q39" s="121"/>
      <c r="R39" s="122"/>
      <c r="S39" s="121"/>
      <c r="T39" s="122"/>
      <c r="U39" s="121"/>
      <c r="V39" s="122"/>
      <c r="W39" s="121"/>
      <c r="X39" s="122"/>
      <c r="Y39" s="121"/>
      <c r="Z39" s="122"/>
      <c r="AA39" s="121"/>
    </row>
    <row r="40" spans="1:27" ht="22.5" customHeight="1" x14ac:dyDescent="0.25">
      <c r="A40" s="124" t="s">
        <v>115</v>
      </c>
      <c r="C40" s="178"/>
      <c r="D40" s="178"/>
      <c r="E40" s="178"/>
      <c r="F40" s="178"/>
      <c r="G40" s="178"/>
      <c r="H40" s="178"/>
      <c r="I40" s="178"/>
      <c r="J40" s="178"/>
      <c r="K40" s="178"/>
      <c r="L40" s="178">
        <v>29418</v>
      </c>
      <c r="M40" s="178"/>
      <c r="N40" s="178">
        <v>-29418</v>
      </c>
      <c r="O40" s="178"/>
      <c r="P40" s="178"/>
      <c r="Q40" s="178"/>
      <c r="R40" s="178"/>
      <c r="S40" s="178"/>
      <c r="T40" s="122"/>
      <c r="U40" s="121"/>
      <c r="V40" s="122"/>
      <c r="W40" s="121"/>
      <c r="X40" s="122"/>
      <c r="Y40" s="121"/>
      <c r="Z40" s="122"/>
      <c r="AA40" s="121"/>
    </row>
    <row r="41" spans="1:27" ht="22.5" customHeight="1" x14ac:dyDescent="0.25">
      <c r="A41" s="172" t="s">
        <v>196</v>
      </c>
      <c r="C41" s="178"/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22"/>
      <c r="U41" s="121"/>
      <c r="V41" s="122"/>
      <c r="W41" s="121"/>
      <c r="X41" s="122"/>
      <c r="Y41" s="121"/>
      <c r="Z41" s="122"/>
      <c r="AA41" s="121"/>
    </row>
    <row r="42" spans="1:27" ht="22.5" customHeight="1" x14ac:dyDescent="0.25">
      <c r="A42" s="125" t="s">
        <v>181</v>
      </c>
      <c r="B42" s="115">
        <v>13</v>
      </c>
      <c r="C42" s="126">
        <v>0</v>
      </c>
      <c r="D42" s="82"/>
      <c r="E42" s="126">
        <v>0</v>
      </c>
      <c r="F42" s="82"/>
      <c r="G42" s="126">
        <v>0</v>
      </c>
      <c r="H42" s="82"/>
      <c r="I42" s="126">
        <v>0</v>
      </c>
      <c r="J42" s="127"/>
      <c r="K42" s="128">
        <v>-6815</v>
      </c>
      <c r="L42" s="127"/>
      <c r="M42" s="126">
        <v>0</v>
      </c>
      <c r="N42" s="127"/>
      <c r="O42" s="126">
        <v>0</v>
      </c>
      <c r="P42" s="82"/>
      <c r="Q42" s="126">
        <v>0</v>
      </c>
      <c r="R42" s="82"/>
      <c r="S42" s="126">
        <v>0</v>
      </c>
      <c r="T42" s="127"/>
      <c r="U42" s="127">
        <f>SUM(M42:S42)</f>
        <v>0</v>
      </c>
      <c r="V42" s="129"/>
      <c r="W42" s="127">
        <f>SUM(C42:K42,U42)</f>
        <v>-6815</v>
      </c>
      <c r="X42" s="127"/>
      <c r="Y42" s="128">
        <v>0</v>
      </c>
      <c r="Z42" s="127"/>
      <c r="AA42" s="128">
        <f t="shared" ref="AA42" si="2">W42+Y42</f>
        <v>-6815</v>
      </c>
    </row>
    <row r="43" spans="1:27" ht="22.5" customHeight="1" x14ac:dyDescent="0.25">
      <c r="A43" s="124" t="s">
        <v>197</v>
      </c>
      <c r="C43" s="131">
        <f>SUM(C42)</f>
        <v>0</v>
      </c>
      <c r="D43" s="122"/>
      <c r="E43" s="131">
        <f>SUM(E42)</f>
        <v>0</v>
      </c>
      <c r="F43" s="121"/>
      <c r="G43" s="131">
        <f>SUM(G42)</f>
        <v>0</v>
      </c>
      <c r="H43" s="121"/>
      <c r="I43" s="131">
        <f>SUM(I42)</f>
        <v>0</v>
      </c>
      <c r="J43" s="122"/>
      <c r="K43" s="131">
        <f>SUM(K42)</f>
        <v>-6815</v>
      </c>
      <c r="L43" s="122"/>
      <c r="M43" s="131">
        <f>SUM(M42)</f>
        <v>0</v>
      </c>
      <c r="N43" s="122"/>
      <c r="O43" s="131">
        <f>SUM(O42)</f>
        <v>0</v>
      </c>
      <c r="P43" s="121"/>
      <c r="Q43" s="131">
        <f>SUM(Q42)</f>
        <v>0</v>
      </c>
      <c r="R43" s="122"/>
      <c r="S43" s="131">
        <f>SUM(S42)</f>
        <v>0</v>
      </c>
      <c r="T43" s="122"/>
      <c r="U43" s="131">
        <f>SUM(U42)</f>
        <v>0</v>
      </c>
      <c r="V43" s="122"/>
      <c r="W43" s="131">
        <f>SUM(W42)</f>
        <v>-6815</v>
      </c>
      <c r="X43" s="122"/>
      <c r="Y43" s="131">
        <f>SUM(Y42)</f>
        <v>0</v>
      </c>
      <c r="Z43" s="122"/>
      <c r="AA43" s="131">
        <f>SUM(AA42)</f>
        <v>-6815</v>
      </c>
    </row>
    <row r="44" spans="1:27" ht="22.5" customHeight="1" x14ac:dyDescent="0.25">
      <c r="A44" s="124" t="s">
        <v>114</v>
      </c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</row>
    <row r="45" spans="1:27" ht="22.5" customHeight="1" x14ac:dyDescent="0.25">
      <c r="A45" s="125" t="s">
        <v>229</v>
      </c>
      <c r="C45" s="126">
        <v>0</v>
      </c>
      <c r="D45" s="82"/>
      <c r="E45" s="93">
        <v>0</v>
      </c>
      <c r="F45" s="82"/>
      <c r="G45" s="93">
        <v>0</v>
      </c>
      <c r="H45" s="82"/>
      <c r="I45" s="93">
        <v>0</v>
      </c>
      <c r="J45" s="127"/>
      <c r="K45" s="128">
        <f>+'SI6'!D40</f>
        <v>-154857</v>
      </c>
      <c r="L45" s="127"/>
      <c r="M45" s="126">
        <v>0</v>
      </c>
      <c r="N45" s="127"/>
      <c r="O45" s="126">
        <v>0</v>
      </c>
      <c r="P45" s="82"/>
      <c r="Q45" s="126">
        <v>0</v>
      </c>
      <c r="R45" s="82"/>
      <c r="S45" s="126">
        <v>0</v>
      </c>
      <c r="T45" s="127"/>
      <c r="U45" s="127">
        <f>SUM(M45:S45)</f>
        <v>0</v>
      </c>
      <c r="V45" s="129"/>
      <c r="W45" s="127">
        <f>SUM(C45:K45,U45)</f>
        <v>-154857</v>
      </c>
      <c r="X45" s="127"/>
      <c r="Y45" s="128">
        <f>'SI6'!D41</f>
        <v>-20833</v>
      </c>
      <c r="Z45" s="127"/>
      <c r="AA45" s="128">
        <f t="shared" ref="AA45:AA46" si="3">W45+Y45</f>
        <v>-175690</v>
      </c>
    </row>
    <row r="46" spans="1:27" ht="22.5" customHeight="1" x14ac:dyDescent="0.25">
      <c r="A46" s="125" t="s">
        <v>230</v>
      </c>
      <c r="C46" s="126">
        <v>0</v>
      </c>
      <c r="D46" s="82"/>
      <c r="E46" s="126">
        <v>0</v>
      </c>
      <c r="F46" s="82"/>
      <c r="G46" s="126">
        <v>0</v>
      </c>
      <c r="H46" s="82"/>
      <c r="I46" s="126">
        <v>0</v>
      </c>
      <c r="J46" s="127"/>
      <c r="K46" s="128">
        <f>+'SI6'!D35</f>
        <v>-11299</v>
      </c>
      <c r="L46" s="127"/>
      <c r="M46" s="126">
        <v>-5861</v>
      </c>
      <c r="N46" s="127"/>
      <c r="O46" s="126">
        <v>0</v>
      </c>
      <c r="P46" s="82"/>
      <c r="Q46" s="126">
        <v>0</v>
      </c>
      <c r="R46" s="82"/>
      <c r="S46" s="126">
        <f>+'SI6'!D30</f>
        <v>-94</v>
      </c>
      <c r="T46" s="127"/>
      <c r="U46" s="127">
        <f>SUM(M46:S46)</f>
        <v>-5955</v>
      </c>
      <c r="V46" s="129"/>
      <c r="W46" s="127">
        <f>SUM(C46:K46,U46)</f>
        <v>-17254</v>
      </c>
      <c r="X46" s="127"/>
      <c r="Y46" s="128">
        <f>+'SI6'!D46-'SCE7'!Y45</f>
        <v>-916</v>
      </c>
      <c r="Z46" s="127"/>
      <c r="AA46" s="128">
        <f t="shared" si="3"/>
        <v>-18170</v>
      </c>
    </row>
    <row r="47" spans="1:27" ht="22.5" customHeight="1" x14ac:dyDescent="0.25">
      <c r="A47" s="124" t="s">
        <v>188</v>
      </c>
      <c r="C47" s="131">
        <f>SUM(C45:C46)</f>
        <v>0</v>
      </c>
      <c r="D47" s="122"/>
      <c r="E47" s="131">
        <f>SUM(E45:E46)</f>
        <v>0</v>
      </c>
      <c r="F47" s="121"/>
      <c r="G47" s="131">
        <f>SUM(G45:G46)</f>
        <v>0</v>
      </c>
      <c r="H47" s="121"/>
      <c r="I47" s="131">
        <f>SUM(I45:I46)</f>
        <v>0</v>
      </c>
      <c r="J47" s="122"/>
      <c r="K47" s="131">
        <f>SUM(K45:K46)</f>
        <v>-166156</v>
      </c>
      <c r="L47" s="122"/>
      <c r="M47" s="131">
        <f>SUM(M45:M46)</f>
        <v>-5861</v>
      </c>
      <c r="N47" s="122"/>
      <c r="O47" s="131">
        <f>SUM(O45:O46)</f>
        <v>0</v>
      </c>
      <c r="P47" s="121"/>
      <c r="Q47" s="131">
        <f>SUM(Q45:Q46)</f>
        <v>0</v>
      </c>
      <c r="R47" s="122"/>
      <c r="S47" s="131">
        <f>SUM(S45:S46)</f>
        <v>-94</v>
      </c>
      <c r="T47" s="122"/>
      <c r="U47" s="131">
        <f>SUM(U45:U46)</f>
        <v>-5955</v>
      </c>
      <c r="V47" s="122"/>
      <c r="W47" s="131">
        <f>SUM(W45:W46)</f>
        <v>-172111</v>
      </c>
      <c r="X47" s="122"/>
      <c r="Y47" s="131">
        <f>SUM(Y45:Y46)</f>
        <v>-21749</v>
      </c>
      <c r="Z47" s="122"/>
      <c r="AA47" s="131">
        <f>SUM(AA45:AA46)</f>
        <v>-193860</v>
      </c>
    </row>
    <row r="48" spans="1:27" ht="11.45" customHeight="1" x14ac:dyDescent="0.25">
      <c r="A48" s="192"/>
      <c r="C48" s="132"/>
      <c r="D48" s="127"/>
      <c r="E48" s="132"/>
      <c r="F48" s="132"/>
      <c r="G48" s="132"/>
      <c r="H48" s="132"/>
      <c r="I48" s="132"/>
      <c r="J48" s="127"/>
      <c r="K48" s="132"/>
      <c r="L48" s="127"/>
      <c r="M48" s="132"/>
      <c r="N48" s="127"/>
      <c r="O48" s="132"/>
      <c r="P48" s="132"/>
      <c r="Q48" s="132"/>
      <c r="R48" s="127"/>
      <c r="S48" s="132"/>
      <c r="T48" s="127"/>
      <c r="U48" s="132"/>
      <c r="V48" s="127"/>
      <c r="W48" s="127"/>
      <c r="X48" s="127"/>
      <c r="Y48" s="127"/>
      <c r="Z48" s="127"/>
      <c r="AA48" s="127"/>
    </row>
    <row r="49" spans="1:29" ht="22.5" customHeight="1" x14ac:dyDescent="0.25">
      <c r="A49" s="125" t="s">
        <v>187</v>
      </c>
      <c r="C49" s="126">
        <v>0</v>
      </c>
      <c r="D49" s="82"/>
      <c r="E49" s="126">
        <v>0</v>
      </c>
      <c r="F49" s="82"/>
      <c r="G49" s="126">
        <v>0</v>
      </c>
      <c r="H49" s="82"/>
      <c r="I49" s="126">
        <v>0</v>
      </c>
      <c r="J49" s="127"/>
      <c r="K49" s="132">
        <f>-O49</f>
        <v>38738</v>
      </c>
      <c r="L49" s="127"/>
      <c r="M49" s="126">
        <v>0</v>
      </c>
      <c r="N49" s="127"/>
      <c r="O49" s="132">
        <v>-38738</v>
      </c>
      <c r="P49" s="132"/>
      <c r="Q49" s="126">
        <v>0</v>
      </c>
      <c r="R49" s="127"/>
      <c r="S49" s="126">
        <v>0</v>
      </c>
      <c r="T49" s="127"/>
      <c r="U49" s="127">
        <f>SUM(M49:S49)</f>
        <v>-38738</v>
      </c>
      <c r="V49" s="122"/>
      <c r="W49" s="121">
        <f>SUM(C49:K49,U49)</f>
        <v>0</v>
      </c>
      <c r="X49" s="127"/>
      <c r="Y49" s="128">
        <v>0</v>
      </c>
      <c r="Z49" s="127"/>
      <c r="AA49" s="128">
        <f>W49+Y49</f>
        <v>0</v>
      </c>
    </row>
    <row r="50" spans="1:29" ht="22.5" customHeight="1" thickBot="1" x14ac:dyDescent="0.3">
      <c r="A50" s="124" t="s">
        <v>225</v>
      </c>
      <c r="C50" s="133">
        <f>SUM(C38,C43,C47,C49:C49)</f>
        <v>681480</v>
      </c>
      <c r="D50" s="121"/>
      <c r="E50" s="133">
        <f>SUM(E38,E43,E47,E49:E49)</f>
        <v>342170</v>
      </c>
      <c r="F50" s="121"/>
      <c r="G50" s="133">
        <f>SUM(G38,G43,G47,G49:G49)</f>
        <v>0</v>
      </c>
      <c r="H50" s="121"/>
      <c r="I50" s="133">
        <f>SUM(I38,I43,I47,I49:I49)</f>
        <v>108696</v>
      </c>
      <c r="J50" s="121"/>
      <c r="K50" s="133">
        <f>SUM(K38,K43,K47,K49:K49)</f>
        <v>-299078</v>
      </c>
      <c r="L50" s="121"/>
      <c r="M50" s="133">
        <f>SUM(M38,M43,M47,M49:M49)</f>
        <v>-14703</v>
      </c>
      <c r="N50" s="121"/>
      <c r="O50" s="133">
        <f>SUM(O38,O43,O47,O49:O49)</f>
        <v>1227674</v>
      </c>
      <c r="P50" s="121"/>
      <c r="Q50" s="133">
        <f>SUM(Q38,Q43,Q47,Q49:Q49)</f>
        <v>-7873</v>
      </c>
      <c r="R50" s="121"/>
      <c r="S50" s="133">
        <f>SUM(S38,S43,S47,S49:S49)</f>
        <v>1713</v>
      </c>
      <c r="T50" s="121"/>
      <c r="U50" s="133">
        <f>SUM(U38,U43,U47,U49:U49)</f>
        <v>1206811</v>
      </c>
      <c r="V50" s="121"/>
      <c r="W50" s="133">
        <f>SUM(W38,W43,W47,W49:W49)</f>
        <v>2040079</v>
      </c>
      <c r="X50" s="121"/>
      <c r="Y50" s="133">
        <f>SUM(Y38,Y43,Y47,Y49:Y49)</f>
        <v>197118</v>
      </c>
      <c r="Z50" s="121"/>
      <c r="AA50" s="133">
        <f>SUM(AA38,AA43,AA47,AA49:AA49)</f>
        <v>2237197</v>
      </c>
    </row>
    <row r="51" spans="1:29" s="111" customFormat="1" ht="22.5" customHeight="1" thickTop="1" x14ac:dyDescent="0.25">
      <c r="A51" s="112"/>
      <c r="B51" s="113"/>
      <c r="C51" s="108"/>
      <c r="D51" s="108"/>
      <c r="E51" s="108"/>
      <c r="F51" s="108"/>
      <c r="G51" s="108"/>
      <c r="H51" s="108"/>
      <c r="I51" s="108"/>
      <c r="J51" s="108"/>
      <c r="K51" s="109"/>
      <c r="L51" s="108"/>
      <c r="M51" s="110"/>
      <c r="N51" s="110"/>
      <c r="O51" s="110"/>
      <c r="P51" s="110"/>
      <c r="Q51" s="110"/>
      <c r="R51" s="110"/>
      <c r="S51" s="110"/>
      <c r="T51" s="110"/>
      <c r="U51" s="110"/>
      <c r="V51" s="108"/>
      <c r="W51" s="110"/>
      <c r="X51" s="110"/>
      <c r="Y51" s="110"/>
      <c r="Z51" s="110"/>
      <c r="AA51" s="110"/>
      <c r="AC51" s="184"/>
    </row>
    <row r="52" spans="1:29" s="111" customFormat="1" ht="22.5" customHeight="1" x14ac:dyDescent="0.25">
      <c r="A52" s="112"/>
      <c r="B52" s="113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10"/>
      <c r="O52" s="108"/>
      <c r="P52" s="108"/>
      <c r="Q52" s="108"/>
      <c r="R52" s="110"/>
      <c r="S52" s="108"/>
      <c r="T52" s="110"/>
      <c r="U52" s="108"/>
      <c r="V52" s="108"/>
      <c r="W52" s="108"/>
      <c r="X52" s="110"/>
      <c r="Y52" s="108"/>
      <c r="Z52" s="110"/>
      <c r="AA52" s="108"/>
    </row>
    <row r="53" spans="1:29" s="111" customFormat="1" ht="22.5" customHeight="1" x14ac:dyDescent="0.25">
      <c r="A53" s="112"/>
      <c r="B53" s="113"/>
      <c r="C53" s="108">
        <f>C38-'SFP3-4'!F70</f>
        <v>0</v>
      </c>
      <c r="D53" s="108"/>
      <c r="E53" s="108">
        <f>E38-'SFP3-4'!F72</f>
        <v>0</v>
      </c>
      <c r="F53" s="108"/>
      <c r="G53" s="108"/>
      <c r="H53" s="108"/>
      <c r="I53" s="108">
        <f>I38-'SFP3-4'!F75</f>
        <v>0</v>
      </c>
      <c r="J53" s="108"/>
      <c r="K53" s="109">
        <f>K38-'SFP3-4'!F76</f>
        <v>0</v>
      </c>
      <c r="L53" s="108"/>
      <c r="M53" s="110"/>
      <c r="N53" s="110"/>
      <c r="O53" s="110"/>
      <c r="P53" s="110"/>
      <c r="Q53" s="110"/>
      <c r="R53" s="110"/>
      <c r="S53" s="110"/>
      <c r="T53" s="110"/>
      <c r="U53" s="110">
        <f>U38-'SFP3-4'!F77</f>
        <v>0</v>
      </c>
      <c r="V53" s="108"/>
      <c r="W53" s="110"/>
      <c r="X53" s="110"/>
      <c r="Y53" s="110">
        <f>Y38-'SFP3-4'!F79</f>
        <v>0</v>
      </c>
      <c r="Z53" s="110"/>
      <c r="AA53" s="110">
        <f>AA38-'SFP3-4'!F80</f>
        <v>0</v>
      </c>
    </row>
    <row r="54" spans="1:29" ht="22.5" customHeight="1" x14ac:dyDescent="0.25">
      <c r="C54" s="134">
        <f>C50-'SFP3-4'!D70</f>
        <v>0</v>
      </c>
      <c r="E54" s="134">
        <f>E50-'SFP3-4'!D72</f>
        <v>0</v>
      </c>
      <c r="I54" s="134">
        <f>I50-'SFP3-4'!D75</f>
        <v>0</v>
      </c>
      <c r="K54" s="135">
        <f>K50-'SFP3-4'!D76</f>
        <v>0</v>
      </c>
      <c r="U54" s="118">
        <f>U50-'SFP3-4'!D77</f>
        <v>0</v>
      </c>
      <c r="Y54" s="118">
        <f>Y50-'SFP3-4'!D79</f>
        <v>0</v>
      </c>
      <c r="AA54" s="118">
        <f>AA50-'SFP3-4'!D80</f>
        <v>0</v>
      </c>
    </row>
  </sheetData>
  <mergeCells count="4">
    <mergeCell ref="C5:AA5"/>
    <mergeCell ref="I6:K6"/>
    <mergeCell ref="M6:U6"/>
    <mergeCell ref="C11:AA11"/>
  </mergeCells>
  <pageMargins left="0.8" right="0.8" top="0.48" bottom="0.4" header="0.5" footer="0.15"/>
  <pageSetup paperSize="9" scale="51" firstPageNumber="7" fitToHeight="0" orientation="landscape" useFirstPageNumber="1" r:id="rId1"/>
  <headerFooter>
    <oddFooter>&amp;L&amp;"Angsana New,Regular"&amp;14หมายเหตุประกอบงบการเงินเป็นส่วนหนึ่งของงบการเงินระหว่างกาลนี้
&amp;C&amp;"Angsana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P46"/>
  <sheetViews>
    <sheetView view="pageBreakPreview" topLeftCell="A28" zoomScale="70" zoomScaleNormal="80" zoomScaleSheetLayoutView="70" workbookViewId="0">
      <selection activeCell="Q16" sqref="Q1:S1048576"/>
    </sheetView>
  </sheetViews>
  <sheetFormatPr defaultColWidth="10.5703125" defaultRowHeight="20.25" customHeight="1" x14ac:dyDescent="0.25"/>
  <cols>
    <col min="1" max="1" width="64.85546875" style="114" customWidth="1"/>
    <col min="2" max="2" width="11.85546875" style="115" customWidth="1"/>
    <col min="3" max="3" width="1.140625" style="114" customWidth="1"/>
    <col min="4" max="4" width="17.85546875" style="134" customWidth="1"/>
    <col min="5" max="5" width="1" style="134" customWidth="1"/>
    <col min="6" max="6" width="17.85546875" style="134" customWidth="1"/>
    <col min="7" max="7" width="1" style="134" customWidth="1"/>
    <col min="8" max="8" width="20.7109375" style="134" customWidth="1"/>
    <col min="9" max="9" width="1" style="134" customWidth="1"/>
    <col min="10" max="10" width="17.85546875" style="134" customWidth="1"/>
    <col min="11" max="11" width="1.140625" style="134" customWidth="1"/>
    <col min="12" max="12" width="17.85546875" style="118" customWidth="1"/>
    <col min="13" max="13" width="1.140625" style="118" customWidth="1"/>
    <col min="14" max="14" width="17.85546875" style="134" customWidth="1"/>
    <col min="15" max="15" width="1" style="134" customWidth="1"/>
    <col min="16" max="16" width="17.85546875" style="118" customWidth="1"/>
    <col min="17" max="256" width="10.5703125" style="114"/>
    <col min="257" max="257" width="84.5703125" style="114" customWidth="1"/>
    <col min="258" max="258" width="9.140625" style="114" customWidth="1"/>
    <col min="259" max="259" width="1.140625" style="114" customWidth="1"/>
    <col min="260" max="260" width="17.85546875" style="114" customWidth="1"/>
    <col min="261" max="261" width="1" style="114" customWidth="1"/>
    <col min="262" max="262" width="17.85546875" style="114" customWidth="1"/>
    <col min="263" max="263" width="1" style="114" customWidth="1"/>
    <col min="264" max="264" width="20.7109375" style="114" customWidth="1"/>
    <col min="265" max="265" width="1" style="114" customWidth="1"/>
    <col min="266" max="266" width="17.85546875" style="114" customWidth="1"/>
    <col min="267" max="267" width="1.140625" style="114" customWidth="1"/>
    <col min="268" max="268" width="17.85546875" style="114" customWidth="1"/>
    <col min="269" max="269" width="1.140625" style="114" customWidth="1"/>
    <col min="270" max="270" width="17.85546875" style="114" customWidth="1"/>
    <col min="271" max="271" width="1" style="114" customWidth="1"/>
    <col min="272" max="272" width="17.85546875" style="114" customWidth="1"/>
    <col min="273" max="512" width="10.5703125" style="114"/>
    <col min="513" max="513" width="84.5703125" style="114" customWidth="1"/>
    <col min="514" max="514" width="9.140625" style="114" customWidth="1"/>
    <col min="515" max="515" width="1.140625" style="114" customWidth="1"/>
    <col min="516" max="516" width="17.85546875" style="114" customWidth="1"/>
    <col min="517" max="517" width="1" style="114" customWidth="1"/>
    <col min="518" max="518" width="17.85546875" style="114" customWidth="1"/>
    <col min="519" max="519" width="1" style="114" customWidth="1"/>
    <col min="520" max="520" width="20.7109375" style="114" customWidth="1"/>
    <col min="521" max="521" width="1" style="114" customWidth="1"/>
    <col min="522" max="522" width="17.85546875" style="114" customWidth="1"/>
    <col min="523" max="523" width="1.140625" style="114" customWidth="1"/>
    <col min="524" max="524" width="17.85546875" style="114" customWidth="1"/>
    <col min="525" max="525" width="1.140625" style="114" customWidth="1"/>
    <col min="526" max="526" width="17.85546875" style="114" customWidth="1"/>
    <col min="527" max="527" width="1" style="114" customWidth="1"/>
    <col min="528" max="528" width="17.85546875" style="114" customWidth="1"/>
    <col min="529" max="768" width="10.5703125" style="114"/>
    <col min="769" max="769" width="84.5703125" style="114" customWidth="1"/>
    <col min="770" max="770" width="9.140625" style="114" customWidth="1"/>
    <col min="771" max="771" width="1.140625" style="114" customWidth="1"/>
    <col min="772" max="772" width="17.85546875" style="114" customWidth="1"/>
    <col min="773" max="773" width="1" style="114" customWidth="1"/>
    <col min="774" max="774" width="17.85546875" style="114" customWidth="1"/>
    <col min="775" max="775" width="1" style="114" customWidth="1"/>
    <col min="776" max="776" width="20.7109375" style="114" customWidth="1"/>
    <col min="777" max="777" width="1" style="114" customWidth="1"/>
    <col min="778" max="778" width="17.85546875" style="114" customWidth="1"/>
    <col min="779" max="779" width="1.140625" style="114" customWidth="1"/>
    <col min="780" max="780" width="17.85546875" style="114" customWidth="1"/>
    <col min="781" max="781" width="1.140625" style="114" customWidth="1"/>
    <col min="782" max="782" width="17.85546875" style="114" customWidth="1"/>
    <col min="783" max="783" width="1" style="114" customWidth="1"/>
    <col min="784" max="784" width="17.85546875" style="114" customWidth="1"/>
    <col min="785" max="1024" width="10.5703125" style="114"/>
    <col min="1025" max="1025" width="84.5703125" style="114" customWidth="1"/>
    <col min="1026" max="1026" width="9.140625" style="114" customWidth="1"/>
    <col min="1027" max="1027" width="1.140625" style="114" customWidth="1"/>
    <col min="1028" max="1028" width="17.85546875" style="114" customWidth="1"/>
    <col min="1029" max="1029" width="1" style="114" customWidth="1"/>
    <col min="1030" max="1030" width="17.85546875" style="114" customWidth="1"/>
    <col min="1031" max="1031" width="1" style="114" customWidth="1"/>
    <col min="1032" max="1032" width="20.7109375" style="114" customWidth="1"/>
    <col min="1033" max="1033" width="1" style="114" customWidth="1"/>
    <col min="1034" max="1034" width="17.85546875" style="114" customWidth="1"/>
    <col min="1035" max="1035" width="1.140625" style="114" customWidth="1"/>
    <col min="1036" max="1036" width="17.85546875" style="114" customWidth="1"/>
    <col min="1037" max="1037" width="1.140625" style="114" customWidth="1"/>
    <col min="1038" max="1038" width="17.85546875" style="114" customWidth="1"/>
    <col min="1039" max="1039" width="1" style="114" customWidth="1"/>
    <col min="1040" max="1040" width="17.85546875" style="114" customWidth="1"/>
    <col min="1041" max="1280" width="10.5703125" style="114"/>
    <col min="1281" max="1281" width="84.5703125" style="114" customWidth="1"/>
    <col min="1282" max="1282" width="9.140625" style="114" customWidth="1"/>
    <col min="1283" max="1283" width="1.140625" style="114" customWidth="1"/>
    <col min="1284" max="1284" width="17.85546875" style="114" customWidth="1"/>
    <col min="1285" max="1285" width="1" style="114" customWidth="1"/>
    <col min="1286" max="1286" width="17.85546875" style="114" customWidth="1"/>
    <col min="1287" max="1287" width="1" style="114" customWidth="1"/>
    <col min="1288" max="1288" width="20.7109375" style="114" customWidth="1"/>
    <col min="1289" max="1289" width="1" style="114" customWidth="1"/>
    <col min="1290" max="1290" width="17.85546875" style="114" customWidth="1"/>
    <col min="1291" max="1291" width="1.140625" style="114" customWidth="1"/>
    <col min="1292" max="1292" width="17.85546875" style="114" customWidth="1"/>
    <col min="1293" max="1293" width="1.140625" style="114" customWidth="1"/>
    <col min="1294" max="1294" width="17.85546875" style="114" customWidth="1"/>
    <col min="1295" max="1295" width="1" style="114" customWidth="1"/>
    <col min="1296" max="1296" width="17.85546875" style="114" customWidth="1"/>
    <col min="1297" max="1536" width="10.5703125" style="114"/>
    <col min="1537" max="1537" width="84.5703125" style="114" customWidth="1"/>
    <col min="1538" max="1538" width="9.140625" style="114" customWidth="1"/>
    <col min="1539" max="1539" width="1.140625" style="114" customWidth="1"/>
    <col min="1540" max="1540" width="17.85546875" style="114" customWidth="1"/>
    <col min="1541" max="1541" width="1" style="114" customWidth="1"/>
    <col min="1542" max="1542" width="17.85546875" style="114" customWidth="1"/>
    <col min="1543" max="1543" width="1" style="114" customWidth="1"/>
    <col min="1544" max="1544" width="20.7109375" style="114" customWidth="1"/>
    <col min="1545" max="1545" width="1" style="114" customWidth="1"/>
    <col min="1546" max="1546" width="17.85546875" style="114" customWidth="1"/>
    <col min="1547" max="1547" width="1.140625" style="114" customWidth="1"/>
    <col min="1548" max="1548" width="17.85546875" style="114" customWidth="1"/>
    <col min="1549" max="1549" width="1.140625" style="114" customWidth="1"/>
    <col min="1550" max="1550" width="17.85546875" style="114" customWidth="1"/>
    <col min="1551" max="1551" width="1" style="114" customWidth="1"/>
    <col min="1552" max="1552" width="17.85546875" style="114" customWidth="1"/>
    <col min="1553" max="1792" width="10.5703125" style="114"/>
    <col min="1793" max="1793" width="84.5703125" style="114" customWidth="1"/>
    <col min="1794" max="1794" width="9.140625" style="114" customWidth="1"/>
    <col min="1795" max="1795" width="1.140625" style="114" customWidth="1"/>
    <col min="1796" max="1796" width="17.85546875" style="114" customWidth="1"/>
    <col min="1797" max="1797" width="1" style="114" customWidth="1"/>
    <col min="1798" max="1798" width="17.85546875" style="114" customWidth="1"/>
    <col min="1799" max="1799" width="1" style="114" customWidth="1"/>
    <col min="1800" max="1800" width="20.7109375" style="114" customWidth="1"/>
    <col min="1801" max="1801" width="1" style="114" customWidth="1"/>
    <col min="1802" max="1802" width="17.85546875" style="114" customWidth="1"/>
    <col min="1803" max="1803" width="1.140625" style="114" customWidth="1"/>
    <col min="1804" max="1804" width="17.85546875" style="114" customWidth="1"/>
    <col min="1805" max="1805" width="1.140625" style="114" customWidth="1"/>
    <col min="1806" max="1806" width="17.85546875" style="114" customWidth="1"/>
    <col min="1807" max="1807" width="1" style="114" customWidth="1"/>
    <col min="1808" max="1808" width="17.85546875" style="114" customWidth="1"/>
    <col min="1809" max="2048" width="10.5703125" style="114"/>
    <col min="2049" max="2049" width="84.5703125" style="114" customWidth="1"/>
    <col min="2050" max="2050" width="9.140625" style="114" customWidth="1"/>
    <col min="2051" max="2051" width="1.140625" style="114" customWidth="1"/>
    <col min="2052" max="2052" width="17.85546875" style="114" customWidth="1"/>
    <col min="2053" max="2053" width="1" style="114" customWidth="1"/>
    <col min="2054" max="2054" width="17.85546875" style="114" customWidth="1"/>
    <col min="2055" max="2055" width="1" style="114" customWidth="1"/>
    <col min="2056" max="2056" width="20.7109375" style="114" customWidth="1"/>
    <col min="2057" max="2057" width="1" style="114" customWidth="1"/>
    <col min="2058" max="2058" width="17.85546875" style="114" customWidth="1"/>
    <col min="2059" max="2059" width="1.140625" style="114" customWidth="1"/>
    <col min="2060" max="2060" width="17.85546875" style="114" customWidth="1"/>
    <col min="2061" max="2061" width="1.140625" style="114" customWidth="1"/>
    <col min="2062" max="2062" width="17.85546875" style="114" customWidth="1"/>
    <col min="2063" max="2063" width="1" style="114" customWidth="1"/>
    <col min="2064" max="2064" width="17.85546875" style="114" customWidth="1"/>
    <col min="2065" max="2304" width="10.5703125" style="114"/>
    <col min="2305" max="2305" width="84.5703125" style="114" customWidth="1"/>
    <col min="2306" max="2306" width="9.140625" style="114" customWidth="1"/>
    <col min="2307" max="2307" width="1.140625" style="114" customWidth="1"/>
    <col min="2308" max="2308" width="17.85546875" style="114" customWidth="1"/>
    <col min="2309" max="2309" width="1" style="114" customWidth="1"/>
    <col min="2310" max="2310" width="17.85546875" style="114" customWidth="1"/>
    <col min="2311" max="2311" width="1" style="114" customWidth="1"/>
    <col min="2312" max="2312" width="20.7109375" style="114" customWidth="1"/>
    <col min="2313" max="2313" width="1" style="114" customWidth="1"/>
    <col min="2314" max="2314" width="17.85546875" style="114" customWidth="1"/>
    <col min="2315" max="2315" width="1.140625" style="114" customWidth="1"/>
    <col min="2316" max="2316" width="17.85546875" style="114" customWidth="1"/>
    <col min="2317" max="2317" width="1.140625" style="114" customWidth="1"/>
    <col min="2318" max="2318" width="17.85546875" style="114" customWidth="1"/>
    <col min="2319" max="2319" width="1" style="114" customWidth="1"/>
    <col min="2320" max="2320" width="17.85546875" style="114" customWidth="1"/>
    <col min="2321" max="2560" width="10.5703125" style="114"/>
    <col min="2561" max="2561" width="84.5703125" style="114" customWidth="1"/>
    <col min="2562" max="2562" width="9.140625" style="114" customWidth="1"/>
    <col min="2563" max="2563" width="1.140625" style="114" customWidth="1"/>
    <col min="2564" max="2564" width="17.85546875" style="114" customWidth="1"/>
    <col min="2565" max="2565" width="1" style="114" customWidth="1"/>
    <col min="2566" max="2566" width="17.85546875" style="114" customWidth="1"/>
    <col min="2567" max="2567" width="1" style="114" customWidth="1"/>
    <col min="2568" max="2568" width="20.7109375" style="114" customWidth="1"/>
    <col min="2569" max="2569" width="1" style="114" customWidth="1"/>
    <col min="2570" max="2570" width="17.85546875" style="114" customWidth="1"/>
    <col min="2571" max="2571" width="1.140625" style="114" customWidth="1"/>
    <col min="2572" max="2572" width="17.85546875" style="114" customWidth="1"/>
    <col min="2573" max="2573" width="1.140625" style="114" customWidth="1"/>
    <col min="2574" max="2574" width="17.85546875" style="114" customWidth="1"/>
    <col min="2575" max="2575" width="1" style="114" customWidth="1"/>
    <col min="2576" max="2576" width="17.85546875" style="114" customWidth="1"/>
    <col min="2577" max="2816" width="10.5703125" style="114"/>
    <col min="2817" max="2817" width="84.5703125" style="114" customWidth="1"/>
    <col min="2818" max="2818" width="9.140625" style="114" customWidth="1"/>
    <col min="2819" max="2819" width="1.140625" style="114" customWidth="1"/>
    <col min="2820" max="2820" width="17.85546875" style="114" customWidth="1"/>
    <col min="2821" max="2821" width="1" style="114" customWidth="1"/>
    <col min="2822" max="2822" width="17.85546875" style="114" customWidth="1"/>
    <col min="2823" max="2823" width="1" style="114" customWidth="1"/>
    <col min="2824" max="2824" width="20.7109375" style="114" customWidth="1"/>
    <col min="2825" max="2825" width="1" style="114" customWidth="1"/>
    <col min="2826" max="2826" width="17.85546875" style="114" customWidth="1"/>
    <col min="2827" max="2827" width="1.140625" style="114" customWidth="1"/>
    <col min="2828" max="2828" width="17.85546875" style="114" customWidth="1"/>
    <col min="2829" max="2829" width="1.140625" style="114" customWidth="1"/>
    <col min="2830" max="2830" width="17.85546875" style="114" customWidth="1"/>
    <col min="2831" max="2831" width="1" style="114" customWidth="1"/>
    <col min="2832" max="2832" width="17.85546875" style="114" customWidth="1"/>
    <col min="2833" max="3072" width="10.5703125" style="114"/>
    <col min="3073" max="3073" width="84.5703125" style="114" customWidth="1"/>
    <col min="3074" max="3074" width="9.140625" style="114" customWidth="1"/>
    <col min="3075" max="3075" width="1.140625" style="114" customWidth="1"/>
    <col min="3076" max="3076" width="17.85546875" style="114" customWidth="1"/>
    <col min="3077" max="3077" width="1" style="114" customWidth="1"/>
    <col min="3078" max="3078" width="17.85546875" style="114" customWidth="1"/>
    <col min="3079" max="3079" width="1" style="114" customWidth="1"/>
    <col min="3080" max="3080" width="20.7109375" style="114" customWidth="1"/>
    <col min="3081" max="3081" width="1" style="114" customWidth="1"/>
    <col min="3082" max="3082" width="17.85546875" style="114" customWidth="1"/>
    <col min="3083" max="3083" width="1.140625" style="114" customWidth="1"/>
    <col min="3084" max="3084" width="17.85546875" style="114" customWidth="1"/>
    <col min="3085" max="3085" width="1.140625" style="114" customWidth="1"/>
    <col min="3086" max="3086" width="17.85546875" style="114" customWidth="1"/>
    <col min="3087" max="3087" width="1" style="114" customWidth="1"/>
    <col min="3088" max="3088" width="17.85546875" style="114" customWidth="1"/>
    <col min="3089" max="3328" width="10.5703125" style="114"/>
    <col min="3329" max="3329" width="84.5703125" style="114" customWidth="1"/>
    <col min="3330" max="3330" width="9.140625" style="114" customWidth="1"/>
    <col min="3331" max="3331" width="1.140625" style="114" customWidth="1"/>
    <col min="3332" max="3332" width="17.85546875" style="114" customWidth="1"/>
    <col min="3333" max="3333" width="1" style="114" customWidth="1"/>
    <col min="3334" max="3334" width="17.85546875" style="114" customWidth="1"/>
    <col min="3335" max="3335" width="1" style="114" customWidth="1"/>
    <col min="3336" max="3336" width="20.7109375" style="114" customWidth="1"/>
    <col min="3337" max="3337" width="1" style="114" customWidth="1"/>
    <col min="3338" max="3338" width="17.85546875" style="114" customWidth="1"/>
    <col min="3339" max="3339" width="1.140625" style="114" customWidth="1"/>
    <col min="3340" max="3340" width="17.85546875" style="114" customWidth="1"/>
    <col min="3341" max="3341" width="1.140625" style="114" customWidth="1"/>
    <col min="3342" max="3342" width="17.85546875" style="114" customWidth="1"/>
    <col min="3343" max="3343" width="1" style="114" customWidth="1"/>
    <col min="3344" max="3344" width="17.85546875" style="114" customWidth="1"/>
    <col min="3345" max="3584" width="10.5703125" style="114"/>
    <col min="3585" max="3585" width="84.5703125" style="114" customWidth="1"/>
    <col min="3586" max="3586" width="9.140625" style="114" customWidth="1"/>
    <col min="3587" max="3587" width="1.140625" style="114" customWidth="1"/>
    <col min="3588" max="3588" width="17.85546875" style="114" customWidth="1"/>
    <col min="3589" max="3589" width="1" style="114" customWidth="1"/>
    <col min="3590" max="3590" width="17.85546875" style="114" customWidth="1"/>
    <col min="3591" max="3591" width="1" style="114" customWidth="1"/>
    <col min="3592" max="3592" width="20.7109375" style="114" customWidth="1"/>
    <col min="3593" max="3593" width="1" style="114" customWidth="1"/>
    <col min="3594" max="3594" width="17.85546875" style="114" customWidth="1"/>
    <col min="3595" max="3595" width="1.140625" style="114" customWidth="1"/>
    <col min="3596" max="3596" width="17.85546875" style="114" customWidth="1"/>
    <col min="3597" max="3597" width="1.140625" style="114" customWidth="1"/>
    <col min="3598" max="3598" width="17.85546875" style="114" customWidth="1"/>
    <col min="3599" max="3599" width="1" style="114" customWidth="1"/>
    <col min="3600" max="3600" width="17.85546875" style="114" customWidth="1"/>
    <col min="3601" max="3840" width="10.5703125" style="114"/>
    <col min="3841" max="3841" width="84.5703125" style="114" customWidth="1"/>
    <col min="3842" max="3842" width="9.140625" style="114" customWidth="1"/>
    <col min="3843" max="3843" width="1.140625" style="114" customWidth="1"/>
    <col min="3844" max="3844" width="17.85546875" style="114" customWidth="1"/>
    <col min="3845" max="3845" width="1" style="114" customWidth="1"/>
    <col min="3846" max="3846" width="17.85546875" style="114" customWidth="1"/>
    <col min="3847" max="3847" width="1" style="114" customWidth="1"/>
    <col min="3848" max="3848" width="20.7109375" style="114" customWidth="1"/>
    <col min="3849" max="3849" width="1" style="114" customWidth="1"/>
    <col min="3850" max="3850" width="17.85546875" style="114" customWidth="1"/>
    <col min="3851" max="3851" width="1.140625" style="114" customWidth="1"/>
    <col min="3852" max="3852" width="17.85546875" style="114" customWidth="1"/>
    <col min="3853" max="3853" width="1.140625" style="114" customWidth="1"/>
    <col min="3854" max="3854" width="17.85546875" style="114" customWidth="1"/>
    <col min="3855" max="3855" width="1" style="114" customWidth="1"/>
    <col min="3856" max="3856" width="17.85546875" style="114" customWidth="1"/>
    <col min="3857" max="4096" width="10.5703125" style="114"/>
    <col min="4097" max="4097" width="84.5703125" style="114" customWidth="1"/>
    <col min="4098" max="4098" width="9.140625" style="114" customWidth="1"/>
    <col min="4099" max="4099" width="1.140625" style="114" customWidth="1"/>
    <col min="4100" max="4100" width="17.85546875" style="114" customWidth="1"/>
    <col min="4101" max="4101" width="1" style="114" customWidth="1"/>
    <col min="4102" max="4102" width="17.85546875" style="114" customWidth="1"/>
    <col min="4103" max="4103" width="1" style="114" customWidth="1"/>
    <col min="4104" max="4104" width="20.7109375" style="114" customWidth="1"/>
    <col min="4105" max="4105" width="1" style="114" customWidth="1"/>
    <col min="4106" max="4106" width="17.85546875" style="114" customWidth="1"/>
    <col min="4107" max="4107" width="1.140625" style="114" customWidth="1"/>
    <col min="4108" max="4108" width="17.85546875" style="114" customWidth="1"/>
    <col min="4109" max="4109" width="1.140625" style="114" customWidth="1"/>
    <col min="4110" max="4110" width="17.85546875" style="114" customWidth="1"/>
    <col min="4111" max="4111" width="1" style="114" customWidth="1"/>
    <col min="4112" max="4112" width="17.85546875" style="114" customWidth="1"/>
    <col min="4113" max="4352" width="10.5703125" style="114"/>
    <col min="4353" max="4353" width="84.5703125" style="114" customWidth="1"/>
    <col min="4354" max="4354" width="9.140625" style="114" customWidth="1"/>
    <col min="4355" max="4355" width="1.140625" style="114" customWidth="1"/>
    <col min="4356" max="4356" width="17.85546875" style="114" customWidth="1"/>
    <col min="4357" max="4357" width="1" style="114" customWidth="1"/>
    <col min="4358" max="4358" width="17.85546875" style="114" customWidth="1"/>
    <col min="4359" max="4359" width="1" style="114" customWidth="1"/>
    <col min="4360" max="4360" width="20.7109375" style="114" customWidth="1"/>
    <col min="4361" max="4361" width="1" style="114" customWidth="1"/>
    <col min="4362" max="4362" width="17.85546875" style="114" customWidth="1"/>
    <col min="4363" max="4363" width="1.140625" style="114" customWidth="1"/>
    <col min="4364" max="4364" width="17.85546875" style="114" customWidth="1"/>
    <col min="4365" max="4365" width="1.140625" style="114" customWidth="1"/>
    <col min="4366" max="4366" width="17.85546875" style="114" customWidth="1"/>
    <col min="4367" max="4367" width="1" style="114" customWidth="1"/>
    <col min="4368" max="4368" width="17.85546875" style="114" customWidth="1"/>
    <col min="4369" max="4608" width="10.5703125" style="114"/>
    <col min="4609" max="4609" width="84.5703125" style="114" customWidth="1"/>
    <col min="4610" max="4610" width="9.140625" style="114" customWidth="1"/>
    <col min="4611" max="4611" width="1.140625" style="114" customWidth="1"/>
    <col min="4612" max="4612" width="17.85546875" style="114" customWidth="1"/>
    <col min="4613" max="4613" width="1" style="114" customWidth="1"/>
    <col min="4614" max="4614" width="17.85546875" style="114" customWidth="1"/>
    <col min="4615" max="4615" width="1" style="114" customWidth="1"/>
    <col min="4616" max="4616" width="20.7109375" style="114" customWidth="1"/>
    <col min="4617" max="4617" width="1" style="114" customWidth="1"/>
    <col min="4618" max="4618" width="17.85546875" style="114" customWidth="1"/>
    <col min="4619" max="4619" width="1.140625" style="114" customWidth="1"/>
    <col min="4620" max="4620" width="17.85546875" style="114" customWidth="1"/>
    <col min="4621" max="4621" width="1.140625" style="114" customWidth="1"/>
    <col min="4622" max="4622" width="17.85546875" style="114" customWidth="1"/>
    <col min="4623" max="4623" width="1" style="114" customWidth="1"/>
    <col min="4624" max="4624" width="17.85546875" style="114" customWidth="1"/>
    <col min="4625" max="4864" width="10.5703125" style="114"/>
    <col min="4865" max="4865" width="84.5703125" style="114" customWidth="1"/>
    <col min="4866" max="4866" width="9.140625" style="114" customWidth="1"/>
    <col min="4867" max="4867" width="1.140625" style="114" customWidth="1"/>
    <col min="4868" max="4868" width="17.85546875" style="114" customWidth="1"/>
    <col min="4869" max="4869" width="1" style="114" customWidth="1"/>
    <col min="4870" max="4870" width="17.85546875" style="114" customWidth="1"/>
    <col min="4871" max="4871" width="1" style="114" customWidth="1"/>
    <col min="4872" max="4872" width="20.7109375" style="114" customWidth="1"/>
    <col min="4873" max="4873" width="1" style="114" customWidth="1"/>
    <col min="4874" max="4874" width="17.85546875" style="114" customWidth="1"/>
    <col min="4875" max="4875" width="1.140625" style="114" customWidth="1"/>
    <col min="4876" max="4876" width="17.85546875" style="114" customWidth="1"/>
    <col min="4877" max="4877" width="1.140625" style="114" customWidth="1"/>
    <col min="4878" max="4878" width="17.85546875" style="114" customWidth="1"/>
    <col min="4879" max="4879" width="1" style="114" customWidth="1"/>
    <col min="4880" max="4880" width="17.85546875" style="114" customWidth="1"/>
    <col min="4881" max="5120" width="10.5703125" style="114"/>
    <col min="5121" max="5121" width="84.5703125" style="114" customWidth="1"/>
    <col min="5122" max="5122" width="9.140625" style="114" customWidth="1"/>
    <col min="5123" max="5123" width="1.140625" style="114" customWidth="1"/>
    <col min="5124" max="5124" width="17.85546875" style="114" customWidth="1"/>
    <col min="5125" max="5125" width="1" style="114" customWidth="1"/>
    <col min="5126" max="5126" width="17.85546875" style="114" customWidth="1"/>
    <col min="5127" max="5127" width="1" style="114" customWidth="1"/>
    <col min="5128" max="5128" width="20.7109375" style="114" customWidth="1"/>
    <col min="5129" max="5129" width="1" style="114" customWidth="1"/>
    <col min="5130" max="5130" width="17.85546875" style="114" customWidth="1"/>
    <col min="5131" max="5131" width="1.140625" style="114" customWidth="1"/>
    <col min="5132" max="5132" width="17.85546875" style="114" customWidth="1"/>
    <col min="5133" max="5133" width="1.140625" style="114" customWidth="1"/>
    <col min="5134" max="5134" width="17.85546875" style="114" customWidth="1"/>
    <col min="5135" max="5135" width="1" style="114" customWidth="1"/>
    <col min="5136" max="5136" width="17.85546875" style="114" customWidth="1"/>
    <col min="5137" max="5376" width="10.5703125" style="114"/>
    <col min="5377" max="5377" width="84.5703125" style="114" customWidth="1"/>
    <col min="5378" max="5378" width="9.140625" style="114" customWidth="1"/>
    <col min="5379" max="5379" width="1.140625" style="114" customWidth="1"/>
    <col min="5380" max="5380" width="17.85546875" style="114" customWidth="1"/>
    <col min="5381" max="5381" width="1" style="114" customWidth="1"/>
    <col min="5382" max="5382" width="17.85546875" style="114" customWidth="1"/>
    <col min="5383" max="5383" width="1" style="114" customWidth="1"/>
    <col min="5384" max="5384" width="20.7109375" style="114" customWidth="1"/>
    <col min="5385" max="5385" width="1" style="114" customWidth="1"/>
    <col min="5386" max="5386" width="17.85546875" style="114" customWidth="1"/>
    <col min="5387" max="5387" width="1.140625" style="114" customWidth="1"/>
    <col min="5388" max="5388" width="17.85546875" style="114" customWidth="1"/>
    <col min="5389" max="5389" width="1.140625" style="114" customWidth="1"/>
    <col min="5390" max="5390" width="17.85546875" style="114" customWidth="1"/>
    <col min="5391" max="5391" width="1" style="114" customWidth="1"/>
    <col min="5392" max="5392" width="17.85546875" style="114" customWidth="1"/>
    <col min="5393" max="5632" width="10.5703125" style="114"/>
    <col min="5633" max="5633" width="84.5703125" style="114" customWidth="1"/>
    <col min="5634" max="5634" width="9.140625" style="114" customWidth="1"/>
    <col min="5635" max="5635" width="1.140625" style="114" customWidth="1"/>
    <col min="5636" max="5636" width="17.85546875" style="114" customWidth="1"/>
    <col min="5637" max="5637" width="1" style="114" customWidth="1"/>
    <col min="5638" max="5638" width="17.85546875" style="114" customWidth="1"/>
    <col min="5639" max="5639" width="1" style="114" customWidth="1"/>
    <col min="5640" max="5640" width="20.7109375" style="114" customWidth="1"/>
    <col min="5641" max="5641" width="1" style="114" customWidth="1"/>
    <col min="5642" max="5642" width="17.85546875" style="114" customWidth="1"/>
    <col min="5643" max="5643" width="1.140625" style="114" customWidth="1"/>
    <col min="5644" max="5644" width="17.85546875" style="114" customWidth="1"/>
    <col min="5645" max="5645" width="1.140625" style="114" customWidth="1"/>
    <col min="5646" max="5646" width="17.85546875" style="114" customWidth="1"/>
    <col min="5647" max="5647" width="1" style="114" customWidth="1"/>
    <col min="5648" max="5648" width="17.85546875" style="114" customWidth="1"/>
    <col min="5649" max="5888" width="10.5703125" style="114"/>
    <col min="5889" max="5889" width="84.5703125" style="114" customWidth="1"/>
    <col min="5890" max="5890" width="9.140625" style="114" customWidth="1"/>
    <col min="5891" max="5891" width="1.140625" style="114" customWidth="1"/>
    <col min="5892" max="5892" width="17.85546875" style="114" customWidth="1"/>
    <col min="5893" max="5893" width="1" style="114" customWidth="1"/>
    <col min="5894" max="5894" width="17.85546875" style="114" customWidth="1"/>
    <col min="5895" max="5895" width="1" style="114" customWidth="1"/>
    <col min="5896" max="5896" width="20.7109375" style="114" customWidth="1"/>
    <col min="5897" max="5897" width="1" style="114" customWidth="1"/>
    <col min="5898" max="5898" width="17.85546875" style="114" customWidth="1"/>
    <col min="5899" max="5899" width="1.140625" style="114" customWidth="1"/>
    <col min="5900" max="5900" width="17.85546875" style="114" customWidth="1"/>
    <col min="5901" max="5901" width="1.140625" style="114" customWidth="1"/>
    <col min="5902" max="5902" width="17.85546875" style="114" customWidth="1"/>
    <col min="5903" max="5903" width="1" style="114" customWidth="1"/>
    <col min="5904" max="5904" width="17.85546875" style="114" customWidth="1"/>
    <col min="5905" max="6144" width="10.5703125" style="114"/>
    <col min="6145" max="6145" width="84.5703125" style="114" customWidth="1"/>
    <col min="6146" max="6146" width="9.140625" style="114" customWidth="1"/>
    <col min="6147" max="6147" width="1.140625" style="114" customWidth="1"/>
    <col min="6148" max="6148" width="17.85546875" style="114" customWidth="1"/>
    <col min="6149" max="6149" width="1" style="114" customWidth="1"/>
    <col min="6150" max="6150" width="17.85546875" style="114" customWidth="1"/>
    <col min="6151" max="6151" width="1" style="114" customWidth="1"/>
    <col min="6152" max="6152" width="20.7109375" style="114" customWidth="1"/>
    <col min="6153" max="6153" width="1" style="114" customWidth="1"/>
    <col min="6154" max="6154" width="17.85546875" style="114" customWidth="1"/>
    <col min="6155" max="6155" width="1.140625" style="114" customWidth="1"/>
    <col min="6156" max="6156" width="17.85546875" style="114" customWidth="1"/>
    <col min="6157" max="6157" width="1.140625" style="114" customWidth="1"/>
    <col min="6158" max="6158" width="17.85546875" style="114" customWidth="1"/>
    <col min="6159" max="6159" width="1" style="114" customWidth="1"/>
    <col min="6160" max="6160" width="17.85546875" style="114" customWidth="1"/>
    <col min="6161" max="6400" width="10.5703125" style="114"/>
    <col min="6401" max="6401" width="84.5703125" style="114" customWidth="1"/>
    <col min="6402" max="6402" width="9.140625" style="114" customWidth="1"/>
    <col min="6403" max="6403" width="1.140625" style="114" customWidth="1"/>
    <col min="6404" max="6404" width="17.85546875" style="114" customWidth="1"/>
    <col min="6405" max="6405" width="1" style="114" customWidth="1"/>
    <col min="6406" max="6406" width="17.85546875" style="114" customWidth="1"/>
    <col min="6407" max="6407" width="1" style="114" customWidth="1"/>
    <col min="6408" max="6408" width="20.7109375" style="114" customWidth="1"/>
    <col min="6409" max="6409" width="1" style="114" customWidth="1"/>
    <col min="6410" max="6410" width="17.85546875" style="114" customWidth="1"/>
    <col min="6411" max="6411" width="1.140625" style="114" customWidth="1"/>
    <col min="6412" max="6412" width="17.85546875" style="114" customWidth="1"/>
    <col min="6413" max="6413" width="1.140625" style="114" customWidth="1"/>
    <col min="6414" max="6414" width="17.85546875" style="114" customWidth="1"/>
    <col min="6415" max="6415" width="1" style="114" customWidth="1"/>
    <col min="6416" max="6416" width="17.85546875" style="114" customWidth="1"/>
    <col min="6417" max="6656" width="10.5703125" style="114"/>
    <col min="6657" max="6657" width="84.5703125" style="114" customWidth="1"/>
    <col min="6658" max="6658" width="9.140625" style="114" customWidth="1"/>
    <col min="6659" max="6659" width="1.140625" style="114" customWidth="1"/>
    <col min="6660" max="6660" width="17.85546875" style="114" customWidth="1"/>
    <col min="6661" max="6661" width="1" style="114" customWidth="1"/>
    <col min="6662" max="6662" width="17.85546875" style="114" customWidth="1"/>
    <col min="6663" max="6663" width="1" style="114" customWidth="1"/>
    <col min="6664" max="6664" width="20.7109375" style="114" customWidth="1"/>
    <col min="6665" max="6665" width="1" style="114" customWidth="1"/>
    <col min="6666" max="6666" width="17.85546875" style="114" customWidth="1"/>
    <col min="6667" max="6667" width="1.140625" style="114" customWidth="1"/>
    <col min="6668" max="6668" width="17.85546875" style="114" customWidth="1"/>
    <col min="6669" max="6669" width="1.140625" style="114" customWidth="1"/>
    <col min="6670" max="6670" width="17.85546875" style="114" customWidth="1"/>
    <col min="6671" max="6671" width="1" style="114" customWidth="1"/>
    <col min="6672" max="6672" width="17.85546875" style="114" customWidth="1"/>
    <col min="6673" max="6912" width="10.5703125" style="114"/>
    <col min="6913" max="6913" width="84.5703125" style="114" customWidth="1"/>
    <col min="6914" max="6914" width="9.140625" style="114" customWidth="1"/>
    <col min="6915" max="6915" width="1.140625" style="114" customWidth="1"/>
    <col min="6916" max="6916" width="17.85546875" style="114" customWidth="1"/>
    <col min="6917" max="6917" width="1" style="114" customWidth="1"/>
    <col min="6918" max="6918" width="17.85546875" style="114" customWidth="1"/>
    <col min="6919" max="6919" width="1" style="114" customWidth="1"/>
    <col min="6920" max="6920" width="20.7109375" style="114" customWidth="1"/>
    <col min="6921" max="6921" width="1" style="114" customWidth="1"/>
    <col min="6922" max="6922" width="17.85546875" style="114" customWidth="1"/>
    <col min="6923" max="6923" width="1.140625" style="114" customWidth="1"/>
    <col min="6924" max="6924" width="17.85546875" style="114" customWidth="1"/>
    <col min="6925" max="6925" width="1.140625" style="114" customWidth="1"/>
    <col min="6926" max="6926" width="17.85546875" style="114" customWidth="1"/>
    <col min="6927" max="6927" width="1" style="114" customWidth="1"/>
    <col min="6928" max="6928" width="17.85546875" style="114" customWidth="1"/>
    <col min="6929" max="7168" width="10.5703125" style="114"/>
    <col min="7169" max="7169" width="84.5703125" style="114" customWidth="1"/>
    <col min="7170" max="7170" width="9.140625" style="114" customWidth="1"/>
    <col min="7171" max="7171" width="1.140625" style="114" customWidth="1"/>
    <col min="7172" max="7172" width="17.85546875" style="114" customWidth="1"/>
    <col min="7173" max="7173" width="1" style="114" customWidth="1"/>
    <col min="7174" max="7174" width="17.85546875" style="114" customWidth="1"/>
    <col min="7175" max="7175" width="1" style="114" customWidth="1"/>
    <col min="7176" max="7176" width="20.7109375" style="114" customWidth="1"/>
    <col min="7177" max="7177" width="1" style="114" customWidth="1"/>
    <col min="7178" max="7178" width="17.85546875" style="114" customWidth="1"/>
    <col min="7179" max="7179" width="1.140625" style="114" customWidth="1"/>
    <col min="7180" max="7180" width="17.85546875" style="114" customWidth="1"/>
    <col min="7181" max="7181" width="1.140625" style="114" customWidth="1"/>
    <col min="7182" max="7182" width="17.85546875" style="114" customWidth="1"/>
    <col min="7183" max="7183" width="1" style="114" customWidth="1"/>
    <col min="7184" max="7184" width="17.85546875" style="114" customWidth="1"/>
    <col min="7185" max="7424" width="10.5703125" style="114"/>
    <col min="7425" max="7425" width="84.5703125" style="114" customWidth="1"/>
    <col min="7426" max="7426" width="9.140625" style="114" customWidth="1"/>
    <col min="7427" max="7427" width="1.140625" style="114" customWidth="1"/>
    <col min="7428" max="7428" width="17.85546875" style="114" customWidth="1"/>
    <col min="7429" max="7429" width="1" style="114" customWidth="1"/>
    <col min="7430" max="7430" width="17.85546875" style="114" customWidth="1"/>
    <col min="7431" max="7431" width="1" style="114" customWidth="1"/>
    <col min="7432" max="7432" width="20.7109375" style="114" customWidth="1"/>
    <col min="7433" max="7433" width="1" style="114" customWidth="1"/>
    <col min="7434" max="7434" width="17.85546875" style="114" customWidth="1"/>
    <col min="7435" max="7435" width="1.140625" style="114" customWidth="1"/>
    <col min="7436" max="7436" width="17.85546875" style="114" customWidth="1"/>
    <col min="7437" max="7437" width="1.140625" style="114" customWidth="1"/>
    <col min="7438" max="7438" width="17.85546875" style="114" customWidth="1"/>
    <col min="7439" max="7439" width="1" style="114" customWidth="1"/>
    <col min="7440" max="7440" width="17.85546875" style="114" customWidth="1"/>
    <col min="7441" max="7680" width="10.5703125" style="114"/>
    <col min="7681" max="7681" width="84.5703125" style="114" customWidth="1"/>
    <col min="7682" max="7682" width="9.140625" style="114" customWidth="1"/>
    <col min="7683" max="7683" width="1.140625" style="114" customWidth="1"/>
    <col min="7684" max="7684" width="17.85546875" style="114" customWidth="1"/>
    <col min="7685" max="7685" width="1" style="114" customWidth="1"/>
    <col min="7686" max="7686" width="17.85546875" style="114" customWidth="1"/>
    <col min="7687" max="7687" width="1" style="114" customWidth="1"/>
    <col min="7688" max="7688" width="20.7109375" style="114" customWidth="1"/>
    <col min="7689" max="7689" width="1" style="114" customWidth="1"/>
    <col min="7690" max="7690" width="17.85546875" style="114" customWidth="1"/>
    <col min="7691" max="7691" width="1.140625" style="114" customWidth="1"/>
    <col min="7692" max="7692" width="17.85546875" style="114" customWidth="1"/>
    <col min="7693" max="7693" width="1.140625" style="114" customWidth="1"/>
    <col min="7694" max="7694" width="17.85546875" style="114" customWidth="1"/>
    <col min="7695" max="7695" width="1" style="114" customWidth="1"/>
    <col min="7696" max="7696" width="17.85546875" style="114" customWidth="1"/>
    <col min="7697" max="7936" width="10.5703125" style="114"/>
    <col min="7937" max="7937" width="84.5703125" style="114" customWidth="1"/>
    <col min="7938" max="7938" width="9.140625" style="114" customWidth="1"/>
    <col min="7939" max="7939" width="1.140625" style="114" customWidth="1"/>
    <col min="7940" max="7940" width="17.85546875" style="114" customWidth="1"/>
    <col min="7941" max="7941" width="1" style="114" customWidth="1"/>
    <col min="7942" max="7942" width="17.85546875" style="114" customWidth="1"/>
    <col min="7943" max="7943" width="1" style="114" customWidth="1"/>
    <col min="7944" max="7944" width="20.7109375" style="114" customWidth="1"/>
    <col min="7945" max="7945" width="1" style="114" customWidth="1"/>
    <col min="7946" max="7946" width="17.85546875" style="114" customWidth="1"/>
    <col min="7947" max="7947" width="1.140625" style="114" customWidth="1"/>
    <col min="7948" max="7948" width="17.85546875" style="114" customWidth="1"/>
    <col min="7949" max="7949" width="1.140625" style="114" customWidth="1"/>
    <col min="7950" max="7950" width="17.85546875" style="114" customWidth="1"/>
    <col min="7951" max="7951" width="1" style="114" customWidth="1"/>
    <col min="7952" max="7952" width="17.85546875" style="114" customWidth="1"/>
    <col min="7953" max="8192" width="10.5703125" style="114"/>
    <col min="8193" max="8193" width="84.5703125" style="114" customWidth="1"/>
    <col min="8194" max="8194" width="9.140625" style="114" customWidth="1"/>
    <col min="8195" max="8195" width="1.140625" style="114" customWidth="1"/>
    <col min="8196" max="8196" width="17.85546875" style="114" customWidth="1"/>
    <col min="8197" max="8197" width="1" style="114" customWidth="1"/>
    <col min="8198" max="8198" width="17.85546875" style="114" customWidth="1"/>
    <col min="8199" max="8199" width="1" style="114" customWidth="1"/>
    <col min="8200" max="8200" width="20.7109375" style="114" customWidth="1"/>
    <col min="8201" max="8201" width="1" style="114" customWidth="1"/>
    <col min="8202" max="8202" width="17.85546875" style="114" customWidth="1"/>
    <col min="8203" max="8203" width="1.140625" style="114" customWidth="1"/>
    <col min="8204" max="8204" width="17.85546875" style="114" customWidth="1"/>
    <col min="8205" max="8205" width="1.140625" style="114" customWidth="1"/>
    <col min="8206" max="8206" width="17.85546875" style="114" customWidth="1"/>
    <col min="8207" max="8207" width="1" style="114" customWidth="1"/>
    <col min="8208" max="8208" width="17.85546875" style="114" customWidth="1"/>
    <col min="8209" max="8448" width="10.5703125" style="114"/>
    <col min="8449" max="8449" width="84.5703125" style="114" customWidth="1"/>
    <col min="8450" max="8450" width="9.140625" style="114" customWidth="1"/>
    <col min="8451" max="8451" width="1.140625" style="114" customWidth="1"/>
    <col min="8452" max="8452" width="17.85546875" style="114" customWidth="1"/>
    <col min="8453" max="8453" width="1" style="114" customWidth="1"/>
    <col min="8454" max="8454" width="17.85546875" style="114" customWidth="1"/>
    <col min="8455" max="8455" width="1" style="114" customWidth="1"/>
    <col min="8456" max="8456" width="20.7109375" style="114" customWidth="1"/>
    <col min="8457" max="8457" width="1" style="114" customWidth="1"/>
    <col min="8458" max="8458" width="17.85546875" style="114" customWidth="1"/>
    <col min="8459" max="8459" width="1.140625" style="114" customWidth="1"/>
    <col min="8460" max="8460" width="17.85546875" style="114" customWidth="1"/>
    <col min="8461" max="8461" width="1.140625" style="114" customWidth="1"/>
    <col min="8462" max="8462" width="17.85546875" style="114" customWidth="1"/>
    <col min="8463" max="8463" width="1" style="114" customWidth="1"/>
    <col min="8464" max="8464" width="17.85546875" style="114" customWidth="1"/>
    <col min="8465" max="8704" width="10.5703125" style="114"/>
    <col min="8705" max="8705" width="84.5703125" style="114" customWidth="1"/>
    <col min="8706" max="8706" width="9.140625" style="114" customWidth="1"/>
    <col min="8707" max="8707" width="1.140625" style="114" customWidth="1"/>
    <col min="8708" max="8708" width="17.85546875" style="114" customWidth="1"/>
    <col min="8709" max="8709" width="1" style="114" customWidth="1"/>
    <col min="8710" max="8710" width="17.85546875" style="114" customWidth="1"/>
    <col min="8711" max="8711" width="1" style="114" customWidth="1"/>
    <col min="8712" max="8712" width="20.7109375" style="114" customWidth="1"/>
    <col min="8713" max="8713" width="1" style="114" customWidth="1"/>
    <col min="8714" max="8714" width="17.85546875" style="114" customWidth="1"/>
    <col min="8715" max="8715" width="1.140625" style="114" customWidth="1"/>
    <col min="8716" max="8716" width="17.85546875" style="114" customWidth="1"/>
    <col min="8717" max="8717" width="1.140625" style="114" customWidth="1"/>
    <col min="8718" max="8718" width="17.85546875" style="114" customWidth="1"/>
    <col min="8719" max="8719" width="1" style="114" customWidth="1"/>
    <col min="8720" max="8720" width="17.85546875" style="114" customWidth="1"/>
    <col min="8721" max="8960" width="10.5703125" style="114"/>
    <col min="8961" max="8961" width="84.5703125" style="114" customWidth="1"/>
    <col min="8962" max="8962" width="9.140625" style="114" customWidth="1"/>
    <col min="8963" max="8963" width="1.140625" style="114" customWidth="1"/>
    <col min="8964" max="8964" width="17.85546875" style="114" customWidth="1"/>
    <col min="8965" max="8965" width="1" style="114" customWidth="1"/>
    <col min="8966" max="8966" width="17.85546875" style="114" customWidth="1"/>
    <col min="8967" max="8967" width="1" style="114" customWidth="1"/>
    <col min="8968" max="8968" width="20.7109375" style="114" customWidth="1"/>
    <col min="8969" max="8969" width="1" style="114" customWidth="1"/>
    <col min="8970" max="8970" width="17.85546875" style="114" customWidth="1"/>
    <col min="8971" max="8971" width="1.140625" style="114" customWidth="1"/>
    <col min="8972" max="8972" width="17.85546875" style="114" customWidth="1"/>
    <col min="8973" max="8973" width="1.140625" style="114" customWidth="1"/>
    <col min="8974" max="8974" width="17.85546875" style="114" customWidth="1"/>
    <col min="8975" max="8975" width="1" style="114" customWidth="1"/>
    <col min="8976" max="8976" width="17.85546875" style="114" customWidth="1"/>
    <col min="8977" max="9216" width="10.5703125" style="114"/>
    <col min="9217" max="9217" width="84.5703125" style="114" customWidth="1"/>
    <col min="9218" max="9218" width="9.140625" style="114" customWidth="1"/>
    <col min="9219" max="9219" width="1.140625" style="114" customWidth="1"/>
    <col min="9220" max="9220" width="17.85546875" style="114" customWidth="1"/>
    <col min="9221" max="9221" width="1" style="114" customWidth="1"/>
    <col min="9222" max="9222" width="17.85546875" style="114" customWidth="1"/>
    <col min="9223" max="9223" width="1" style="114" customWidth="1"/>
    <col min="9224" max="9224" width="20.7109375" style="114" customWidth="1"/>
    <col min="9225" max="9225" width="1" style="114" customWidth="1"/>
    <col min="9226" max="9226" width="17.85546875" style="114" customWidth="1"/>
    <col min="9227" max="9227" width="1.140625" style="114" customWidth="1"/>
    <col min="9228" max="9228" width="17.85546875" style="114" customWidth="1"/>
    <col min="9229" max="9229" width="1.140625" style="114" customWidth="1"/>
    <col min="9230" max="9230" width="17.85546875" style="114" customWidth="1"/>
    <col min="9231" max="9231" width="1" style="114" customWidth="1"/>
    <col min="9232" max="9232" width="17.85546875" style="114" customWidth="1"/>
    <col min="9233" max="9472" width="10.5703125" style="114"/>
    <col min="9473" max="9473" width="84.5703125" style="114" customWidth="1"/>
    <col min="9474" max="9474" width="9.140625" style="114" customWidth="1"/>
    <col min="9475" max="9475" width="1.140625" style="114" customWidth="1"/>
    <col min="9476" max="9476" width="17.85546875" style="114" customWidth="1"/>
    <col min="9477" max="9477" width="1" style="114" customWidth="1"/>
    <col min="9478" max="9478" width="17.85546875" style="114" customWidth="1"/>
    <col min="9479" max="9479" width="1" style="114" customWidth="1"/>
    <col min="9480" max="9480" width="20.7109375" style="114" customWidth="1"/>
    <col min="9481" max="9481" width="1" style="114" customWidth="1"/>
    <col min="9482" max="9482" width="17.85546875" style="114" customWidth="1"/>
    <col min="9483" max="9483" width="1.140625" style="114" customWidth="1"/>
    <col min="9484" max="9484" width="17.85546875" style="114" customWidth="1"/>
    <col min="9485" max="9485" width="1.140625" style="114" customWidth="1"/>
    <col min="9486" max="9486" width="17.85546875" style="114" customWidth="1"/>
    <col min="9487" max="9487" width="1" style="114" customWidth="1"/>
    <col min="9488" max="9488" width="17.85546875" style="114" customWidth="1"/>
    <col min="9489" max="9728" width="10.5703125" style="114"/>
    <col min="9729" max="9729" width="84.5703125" style="114" customWidth="1"/>
    <col min="9730" max="9730" width="9.140625" style="114" customWidth="1"/>
    <col min="9731" max="9731" width="1.140625" style="114" customWidth="1"/>
    <col min="9732" max="9732" width="17.85546875" style="114" customWidth="1"/>
    <col min="9733" max="9733" width="1" style="114" customWidth="1"/>
    <col min="9734" max="9734" width="17.85546875" style="114" customWidth="1"/>
    <col min="9735" max="9735" width="1" style="114" customWidth="1"/>
    <col min="9736" max="9736" width="20.7109375" style="114" customWidth="1"/>
    <col min="9737" max="9737" width="1" style="114" customWidth="1"/>
    <col min="9738" max="9738" width="17.85546875" style="114" customWidth="1"/>
    <col min="9739" max="9739" width="1.140625" style="114" customWidth="1"/>
    <col min="9740" max="9740" width="17.85546875" style="114" customWidth="1"/>
    <col min="9741" max="9741" width="1.140625" style="114" customWidth="1"/>
    <col min="9742" max="9742" width="17.85546875" style="114" customWidth="1"/>
    <col min="9743" max="9743" width="1" style="114" customWidth="1"/>
    <col min="9744" max="9744" width="17.85546875" style="114" customWidth="1"/>
    <col min="9745" max="9984" width="10.5703125" style="114"/>
    <col min="9985" max="9985" width="84.5703125" style="114" customWidth="1"/>
    <col min="9986" max="9986" width="9.140625" style="114" customWidth="1"/>
    <col min="9987" max="9987" width="1.140625" style="114" customWidth="1"/>
    <col min="9988" max="9988" width="17.85546875" style="114" customWidth="1"/>
    <col min="9989" max="9989" width="1" style="114" customWidth="1"/>
    <col min="9990" max="9990" width="17.85546875" style="114" customWidth="1"/>
    <col min="9991" max="9991" width="1" style="114" customWidth="1"/>
    <col min="9992" max="9992" width="20.7109375" style="114" customWidth="1"/>
    <col min="9993" max="9993" width="1" style="114" customWidth="1"/>
    <col min="9994" max="9994" width="17.85546875" style="114" customWidth="1"/>
    <col min="9995" max="9995" width="1.140625" style="114" customWidth="1"/>
    <col min="9996" max="9996" width="17.85546875" style="114" customWidth="1"/>
    <col min="9997" max="9997" width="1.140625" style="114" customWidth="1"/>
    <col min="9998" max="9998" width="17.85546875" style="114" customWidth="1"/>
    <col min="9999" max="9999" width="1" style="114" customWidth="1"/>
    <col min="10000" max="10000" width="17.85546875" style="114" customWidth="1"/>
    <col min="10001" max="10240" width="10.5703125" style="114"/>
    <col min="10241" max="10241" width="84.5703125" style="114" customWidth="1"/>
    <col min="10242" max="10242" width="9.140625" style="114" customWidth="1"/>
    <col min="10243" max="10243" width="1.140625" style="114" customWidth="1"/>
    <col min="10244" max="10244" width="17.85546875" style="114" customWidth="1"/>
    <col min="10245" max="10245" width="1" style="114" customWidth="1"/>
    <col min="10246" max="10246" width="17.85546875" style="114" customWidth="1"/>
    <col min="10247" max="10247" width="1" style="114" customWidth="1"/>
    <col min="10248" max="10248" width="20.7109375" style="114" customWidth="1"/>
    <col min="10249" max="10249" width="1" style="114" customWidth="1"/>
    <col min="10250" max="10250" width="17.85546875" style="114" customWidth="1"/>
    <col min="10251" max="10251" width="1.140625" style="114" customWidth="1"/>
    <col min="10252" max="10252" width="17.85546875" style="114" customWidth="1"/>
    <col min="10253" max="10253" width="1.140625" style="114" customWidth="1"/>
    <col min="10254" max="10254" width="17.85546875" style="114" customWidth="1"/>
    <col min="10255" max="10255" width="1" style="114" customWidth="1"/>
    <col min="10256" max="10256" width="17.85546875" style="114" customWidth="1"/>
    <col min="10257" max="10496" width="10.5703125" style="114"/>
    <col min="10497" max="10497" width="84.5703125" style="114" customWidth="1"/>
    <col min="10498" max="10498" width="9.140625" style="114" customWidth="1"/>
    <col min="10499" max="10499" width="1.140625" style="114" customWidth="1"/>
    <col min="10500" max="10500" width="17.85546875" style="114" customWidth="1"/>
    <col min="10501" max="10501" width="1" style="114" customWidth="1"/>
    <col min="10502" max="10502" width="17.85546875" style="114" customWidth="1"/>
    <col min="10503" max="10503" width="1" style="114" customWidth="1"/>
    <col min="10504" max="10504" width="20.7109375" style="114" customWidth="1"/>
    <col min="10505" max="10505" width="1" style="114" customWidth="1"/>
    <col min="10506" max="10506" width="17.85546875" style="114" customWidth="1"/>
    <col min="10507" max="10507" width="1.140625" style="114" customWidth="1"/>
    <col min="10508" max="10508" width="17.85546875" style="114" customWidth="1"/>
    <col min="10509" max="10509" width="1.140625" style="114" customWidth="1"/>
    <col min="10510" max="10510" width="17.85546875" style="114" customWidth="1"/>
    <col min="10511" max="10511" width="1" style="114" customWidth="1"/>
    <col min="10512" max="10512" width="17.85546875" style="114" customWidth="1"/>
    <col min="10513" max="10752" width="10.5703125" style="114"/>
    <col min="10753" max="10753" width="84.5703125" style="114" customWidth="1"/>
    <col min="10754" max="10754" width="9.140625" style="114" customWidth="1"/>
    <col min="10755" max="10755" width="1.140625" style="114" customWidth="1"/>
    <col min="10756" max="10756" width="17.85546875" style="114" customWidth="1"/>
    <col min="10757" max="10757" width="1" style="114" customWidth="1"/>
    <col min="10758" max="10758" width="17.85546875" style="114" customWidth="1"/>
    <col min="10759" max="10759" width="1" style="114" customWidth="1"/>
    <col min="10760" max="10760" width="20.7109375" style="114" customWidth="1"/>
    <col min="10761" max="10761" width="1" style="114" customWidth="1"/>
    <col min="10762" max="10762" width="17.85546875" style="114" customWidth="1"/>
    <col min="10763" max="10763" width="1.140625" style="114" customWidth="1"/>
    <col min="10764" max="10764" width="17.85546875" style="114" customWidth="1"/>
    <col min="10765" max="10765" width="1.140625" style="114" customWidth="1"/>
    <col min="10766" max="10766" width="17.85546875" style="114" customWidth="1"/>
    <col min="10767" max="10767" width="1" style="114" customWidth="1"/>
    <col min="10768" max="10768" width="17.85546875" style="114" customWidth="1"/>
    <col min="10769" max="11008" width="10.5703125" style="114"/>
    <col min="11009" max="11009" width="84.5703125" style="114" customWidth="1"/>
    <col min="11010" max="11010" width="9.140625" style="114" customWidth="1"/>
    <col min="11011" max="11011" width="1.140625" style="114" customWidth="1"/>
    <col min="11012" max="11012" width="17.85546875" style="114" customWidth="1"/>
    <col min="11013" max="11013" width="1" style="114" customWidth="1"/>
    <col min="11014" max="11014" width="17.85546875" style="114" customWidth="1"/>
    <col min="11015" max="11015" width="1" style="114" customWidth="1"/>
    <col min="11016" max="11016" width="20.7109375" style="114" customWidth="1"/>
    <col min="11017" max="11017" width="1" style="114" customWidth="1"/>
    <col min="11018" max="11018" width="17.85546875" style="114" customWidth="1"/>
    <col min="11019" max="11019" width="1.140625" style="114" customWidth="1"/>
    <col min="11020" max="11020" width="17.85546875" style="114" customWidth="1"/>
    <col min="11021" max="11021" width="1.140625" style="114" customWidth="1"/>
    <col min="11022" max="11022" width="17.85546875" style="114" customWidth="1"/>
    <col min="11023" max="11023" width="1" style="114" customWidth="1"/>
    <col min="11024" max="11024" width="17.85546875" style="114" customWidth="1"/>
    <col min="11025" max="11264" width="10.5703125" style="114"/>
    <col min="11265" max="11265" width="84.5703125" style="114" customWidth="1"/>
    <col min="11266" max="11266" width="9.140625" style="114" customWidth="1"/>
    <col min="11267" max="11267" width="1.140625" style="114" customWidth="1"/>
    <col min="11268" max="11268" width="17.85546875" style="114" customWidth="1"/>
    <col min="11269" max="11269" width="1" style="114" customWidth="1"/>
    <col min="11270" max="11270" width="17.85546875" style="114" customWidth="1"/>
    <col min="11271" max="11271" width="1" style="114" customWidth="1"/>
    <col min="11272" max="11272" width="20.7109375" style="114" customWidth="1"/>
    <col min="11273" max="11273" width="1" style="114" customWidth="1"/>
    <col min="11274" max="11274" width="17.85546875" style="114" customWidth="1"/>
    <col min="11275" max="11275" width="1.140625" style="114" customWidth="1"/>
    <col min="11276" max="11276" width="17.85546875" style="114" customWidth="1"/>
    <col min="11277" max="11277" width="1.140625" style="114" customWidth="1"/>
    <col min="11278" max="11278" width="17.85546875" style="114" customWidth="1"/>
    <col min="11279" max="11279" width="1" style="114" customWidth="1"/>
    <col min="11280" max="11280" width="17.85546875" style="114" customWidth="1"/>
    <col min="11281" max="11520" width="10.5703125" style="114"/>
    <col min="11521" max="11521" width="84.5703125" style="114" customWidth="1"/>
    <col min="11522" max="11522" width="9.140625" style="114" customWidth="1"/>
    <col min="11523" max="11523" width="1.140625" style="114" customWidth="1"/>
    <col min="11524" max="11524" width="17.85546875" style="114" customWidth="1"/>
    <col min="11525" max="11525" width="1" style="114" customWidth="1"/>
    <col min="11526" max="11526" width="17.85546875" style="114" customWidth="1"/>
    <col min="11527" max="11527" width="1" style="114" customWidth="1"/>
    <col min="11528" max="11528" width="20.7109375" style="114" customWidth="1"/>
    <col min="11529" max="11529" width="1" style="114" customWidth="1"/>
    <col min="11530" max="11530" width="17.85546875" style="114" customWidth="1"/>
    <col min="11531" max="11531" width="1.140625" style="114" customWidth="1"/>
    <col min="11532" max="11532" width="17.85546875" style="114" customWidth="1"/>
    <col min="11533" max="11533" width="1.140625" style="114" customWidth="1"/>
    <col min="11534" max="11534" width="17.85546875" style="114" customWidth="1"/>
    <col min="11535" max="11535" width="1" style="114" customWidth="1"/>
    <col min="11536" max="11536" width="17.85546875" style="114" customWidth="1"/>
    <col min="11537" max="11776" width="10.5703125" style="114"/>
    <col min="11777" max="11777" width="84.5703125" style="114" customWidth="1"/>
    <col min="11778" max="11778" width="9.140625" style="114" customWidth="1"/>
    <col min="11779" max="11779" width="1.140625" style="114" customWidth="1"/>
    <col min="11780" max="11780" width="17.85546875" style="114" customWidth="1"/>
    <col min="11781" max="11781" width="1" style="114" customWidth="1"/>
    <col min="11782" max="11782" width="17.85546875" style="114" customWidth="1"/>
    <col min="11783" max="11783" width="1" style="114" customWidth="1"/>
    <col min="11784" max="11784" width="20.7109375" style="114" customWidth="1"/>
    <col min="11785" max="11785" width="1" style="114" customWidth="1"/>
    <col min="11786" max="11786" width="17.85546875" style="114" customWidth="1"/>
    <col min="11787" max="11787" width="1.140625" style="114" customWidth="1"/>
    <col min="11788" max="11788" width="17.85546875" style="114" customWidth="1"/>
    <col min="11789" max="11789" width="1.140625" style="114" customWidth="1"/>
    <col min="11790" max="11790" width="17.85546875" style="114" customWidth="1"/>
    <col min="11791" max="11791" width="1" style="114" customWidth="1"/>
    <col min="11792" max="11792" width="17.85546875" style="114" customWidth="1"/>
    <col min="11793" max="12032" width="10.5703125" style="114"/>
    <col min="12033" max="12033" width="84.5703125" style="114" customWidth="1"/>
    <col min="12034" max="12034" width="9.140625" style="114" customWidth="1"/>
    <col min="12035" max="12035" width="1.140625" style="114" customWidth="1"/>
    <col min="12036" max="12036" width="17.85546875" style="114" customWidth="1"/>
    <col min="12037" max="12037" width="1" style="114" customWidth="1"/>
    <col min="12038" max="12038" width="17.85546875" style="114" customWidth="1"/>
    <col min="12039" max="12039" width="1" style="114" customWidth="1"/>
    <col min="12040" max="12040" width="20.7109375" style="114" customWidth="1"/>
    <col min="12041" max="12041" width="1" style="114" customWidth="1"/>
    <col min="12042" max="12042" width="17.85546875" style="114" customWidth="1"/>
    <col min="12043" max="12043" width="1.140625" style="114" customWidth="1"/>
    <col min="12044" max="12044" width="17.85546875" style="114" customWidth="1"/>
    <col min="12045" max="12045" width="1.140625" style="114" customWidth="1"/>
    <col min="12046" max="12046" width="17.85546875" style="114" customWidth="1"/>
    <col min="12047" max="12047" width="1" style="114" customWidth="1"/>
    <col min="12048" max="12048" width="17.85546875" style="114" customWidth="1"/>
    <col min="12049" max="12288" width="10.5703125" style="114"/>
    <col min="12289" max="12289" width="84.5703125" style="114" customWidth="1"/>
    <col min="12290" max="12290" width="9.140625" style="114" customWidth="1"/>
    <col min="12291" max="12291" width="1.140625" style="114" customWidth="1"/>
    <col min="12292" max="12292" width="17.85546875" style="114" customWidth="1"/>
    <col min="12293" max="12293" width="1" style="114" customWidth="1"/>
    <col min="12294" max="12294" width="17.85546875" style="114" customWidth="1"/>
    <col min="12295" max="12295" width="1" style="114" customWidth="1"/>
    <col min="12296" max="12296" width="20.7109375" style="114" customWidth="1"/>
    <col min="12297" max="12297" width="1" style="114" customWidth="1"/>
    <col min="12298" max="12298" width="17.85546875" style="114" customWidth="1"/>
    <col min="12299" max="12299" width="1.140625" style="114" customWidth="1"/>
    <col min="12300" max="12300" width="17.85546875" style="114" customWidth="1"/>
    <col min="12301" max="12301" width="1.140625" style="114" customWidth="1"/>
    <col min="12302" max="12302" width="17.85546875" style="114" customWidth="1"/>
    <col min="12303" max="12303" width="1" style="114" customWidth="1"/>
    <col min="12304" max="12304" width="17.85546875" style="114" customWidth="1"/>
    <col min="12305" max="12544" width="10.5703125" style="114"/>
    <col min="12545" max="12545" width="84.5703125" style="114" customWidth="1"/>
    <col min="12546" max="12546" width="9.140625" style="114" customWidth="1"/>
    <col min="12547" max="12547" width="1.140625" style="114" customWidth="1"/>
    <col min="12548" max="12548" width="17.85546875" style="114" customWidth="1"/>
    <col min="12549" max="12549" width="1" style="114" customWidth="1"/>
    <col min="12550" max="12550" width="17.85546875" style="114" customWidth="1"/>
    <col min="12551" max="12551" width="1" style="114" customWidth="1"/>
    <col min="12552" max="12552" width="20.7109375" style="114" customWidth="1"/>
    <col min="12553" max="12553" width="1" style="114" customWidth="1"/>
    <col min="12554" max="12554" width="17.85546875" style="114" customWidth="1"/>
    <col min="12555" max="12555" width="1.140625" style="114" customWidth="1"/>
    <col min="12556" max="12556" width="17.85546875" style="114" customWidth="1"/>
    <col min="12557" max="12557" width="1.140625" style="114" customWidth="1"/>
    <col min="12558" max="12558" width="17.85546875" style="114" customWidth="1"/>
    <col min="12559" max="12559" width="1" style="114" customWidth="1"/>
    <col min="12560" max="12560" width="17.85546875" style="114" customWidth="1"/>
    <col min="12561" max="12800" width="10.5703125" style="114"/>
    <col min="12801" max="12801" width="84.5703125" style="114" customWidth="1"/>
    <col min="12802" max="12802" width="9.140625" style="114" customWidth="1"/>
    <col min="12803" max="12803" width="1.140625" style="114" customWidth="1"/>
    <col min="12804" max="12804" width="17.85546875" style="114" customWidth="1"/>
    <col min="12805" max="12805" width="1" style="114" customWidth="1"/>
    <col min="12806" max="12806" width="17.85546875" style="114" customWidth="1"/>
    <col min="12807" max="12807" width="1" style="114" customWidth="1"/>
    <col min="12808" max="12808" width="20.7109375" style="114" customWidth="1"/>
    <col min="12809" max="12809" width="1" style="114" customWidth="1"/>
    <col min="12810" max="12810" width="17.85546875" style="114" customWidth="1"/>
    <col min="12811" max="12811" width="1.140625" style="114" customWidth="1"/>
    <col min="12812" max="12812" width="17.85546875" style="114" customWidth="1"/>
    <col min="12813" max="12813" width="1.140625" style="114" customWidth="1"/>
    <col min="12814" max="12814" width="17.85546875" style="114" customWidth="1"/>
    <col min="12815" max="12815" width="1" style="114" customWidth="1"/>
    <col min="12816" max="12816" width="17.85546875" style="114" customWidth="1"/>
    <col min="12817" max="13056" width="10.5703125" style="114"/>
    <col min="13057" max="13057" width="84.5703125" style="114" customWidth="1"/>
    <col min="13058" max="13058" width="9.140625" style="114" customWidth="1"/>
    <col min="13059" max="13059" width="1.140625" style="114" customWidth="1"/>
    <col min="13060" max="13060" width="17.85546875" style="114" customWidth="1"/>
    <col min="13061" max="13061" width="1" style="114" customWidth="1"/>
    <col min="13062" max="13062" width="17.85546875" style="114" customWidth="1"/>
    <col min="13063" max="13063" width="1" style="114" customWidth="1"/>
    <col min="13064" max="13064" width="20.7109375" style="114" customWidth="1"/>
    <col min="13065" max="13065" width="1" style="114" customWidth="1"/>
    <col min="13066" max="13066" width="17.85546875" style="114" customWidth="1"/>
    <col min="13067" max="13067" width="1.140625" style="114" customWidth="1"/>
    <col min="13068" max="13068" width="17.85546875" style="114" customWidth="1"/>
    <col min="13069" max="13069" width="1.140625" style="114" customWidth="1"/>
    <col min="13070" max="13070" width="17.85546875" style="114" customWidth="1"/>
    <col min="13071" max="13071" width="1" style="114" customWidth="1"/>
    <col min="13072" max="13072" width="17.85546875" style="114" customWidth="1"/>
    <col min="13073" max="13312" width="10.5703125" style="114"/>
    <col min="13313" max="13313" width="84.5703125" style="114" customWidth="1"/>
    <col min="13314" max="13314" width="9.140625" style="114" customWidth="1"/>
    <col min="13315" max="13315" width="1.140625" style="114" customWidth="1"/>
    <col min="13316" max="13316" width="17.85546875" style="114" customWidth="1"/>
    <col min="13317" max="13317" width="1" style="114" customWidth="1"/>
    <col min="13318" max="13318" width="17.85546875" style="114" customWidth="1"/>
    <col min="13319" max="13319" width="1" style="114" customWidth="1"/>
    <col min="13320" max="13320" width="20.7109375" style="114" customWidth="1"/>
    <col min="13321" max="13321" width="1" style="114" customWidth="1"/>
    <col min="13322" max="13322" width="17.85546875" style="114" customWidth="1"/>
    <col min="13323" max="13323" width="1.140625" style="114" customWidth="1"/>
    <col min="13324" max="13324" width="17.85546875" style="114" customWidth="1"/>
    <col min="13325" max="13325" width="1.140625" style="114" customWidth="1"/>
    <col min="13326" max="13326" width="17.85546875" style="114" customWidth="1"/>
    <col min="13327" max="13327" width="1" style="114" customWidth="1"/>
    <col min="13328" max="13328" width="17.85546875" style="114" customWidth="1"/>
    <col min="13329" max="13568" width="10.5703125" style="114"/>
    <col min="13569" max="13569" width="84.5703125" style="114" customWidth="1"/>
    <col min="13570" max="13570" width="9.140625" style="114" customWidth="1"/>
    <col min="13571" max="13571" width="1.140625" style="114" customWidth="1"/>
    <col min="13572" max="13572" width="17.85546875" style="114" customWidth="1"/>
    <col min="13573" max="13573" width="1" style="114" customWidth="1"/>
    <col min="13574" max="13574" width="17.85546875" style="114" customWidth="1"/>
    <col min="13575" max="13575" width="1" style="114" customWidth="1"/>
    <col min="13576" max="13576" width="20.7109375" style="114" customWidth="1"/>
    <col min="13577" max="13577" width="1" style="114" customWidth="1"/>
    <col min="13578" max="13578" width="17.85546875" style="114" customWidth="1"/>
    <col min="13579" max="13579" width="1.140625" style="114" customWidth="1"/>
    <col min="13580" max="13580" width="17.85546875" style="114" customWidth="1"/>
    <col min="13581" max="13581" width="1.140625" style="114" customWidth="1"/>
    <col min="13582" max="13582" width="17.85546875" style="114" customWidth="1"/>
    <col min="13583" max="13583" width="1" style="114" customWidth="1"/>
    <col min="13584" max="13584" width="17.85546875" style="114" customWidth="1"/>
    <col min="13585" max="13824" width="10.5703125" style="114"/>
    <col min="13825" max="13825" width="84.5703125" style="114" customWidth="1"/>
    <col min="13826" max="13826" width="9.140625" style="114" customWidth="1"/>
    <col min="13827" max="13827" width="1.140625" style="114" customWidth="1"/>
    <col min="13828" max="13828" width="17.85546875" style="114" customWidth="1"/>
    <col min="13829" max="13829" width="1" style="114" customWidth="1"/>
    <col min="13830" max="13830" width="17.85546875" style="114" customWidth="1"/>
    <col min="13831" max="13831" width="1" style="114" customWidth="1"/>
    <col min="13832" max="13832" width="20.7109375" style="114" customWidth="1"/>
    <col min="13833" max="13833" width="1" style="114" customWidth="1"/>
    <col min="13834" max="13834" width="17.85546875" style="114" customWidth="1"/>
    <col min="13835" max="13835" width="1.140625" style="114" customWidth="1"/>
    <col min="13836" max="13836" width="17.85546875" style="114" customWidth="1"/>
    <col min="13837" max="13837" width="1.140625" style="114" customWidth="1"/>
    <col min="13838" max="13838" width="17.85546875" style="114" customWidth="1"/>
    <col min="13839" max="13839" width="1" style="114" customWidth="1"/>
    <col min="13840" max="13840" width="17.85546875" style="114" customWidth="1"/>
    <col min="13841" max="14080" width="10.5703125" style="114"/>
    <col min="14081" max="14081" width="84.5703125" style="114" customWidth="1"/>
    <col min="14082" max="14082" width="9.140625" style="114" customWidth="1"/>
    <col min="14083" max="14083" width="1.140625" style="114" customWidth="1"/>
    <col min="14084" max="14084" width="17.85546875" style="114" customWidth="1"/>
    <col min="14085" max="14085" width="1" style="114" customWidth="1"/>
    <col min="14086" max="14086" width="17.85546875" style="114" customWidth="1"/>
    <col min="14087" max="14087" width="1" style="114" customWidth="1"/>
    <col min="14088" max="14088" width="20.7109375" style="114" customWidth="1"/>
    <col min="14089" max="14089" width="1" style="114" customWidth="1"/>
    <col min="14090" max="14090" width="17.85546875" style="114" customWidth="1"/>
    <col min="14091" max="14091" width="1.140625" style="114" customWidth="1"/>
    <col min="14092" max="14092" width="17.85546875" style="114" customWidth="1"/>
    <col min="14093" max="14093" width="1.140625" style="114" customWidth="1"/>
    <col min="14094" max="14094" width="17.85546875" style="114" customWidth="1"/>
    <col min="14095" max="14095" width="1" style="114" customWidth="1"/>
    <col min="14096" max="14096" width="17.85546875" style="114" customWidth="1"/>
    <col min="14097" max="14336" width="10.5703125" style="114"/>
    <col min="14337" max="14337" width="84.5703125" style="114" customWidth="1"/>
    <col min="14338" max="14338" width="9.140625" style="114" customWidth="1"/>
    <col min="14339" max="14339" width="1.140625" style="114" customWidth="1"/>
    <col min="14340" max="14340" width="17.85546875" style="114" customWidth="1"/>
    <col min="14341" max="14341" width="1" style="114" customWidth="1"/>
    <col min="14342" max="14342" width="17.85546875" style="114" customWidth="1"/>
    <col min="14343" max="14343" width="1" style="114" customWidth="1"/>
    <col min="14344" max="14344" width="20.7109375" style="114" customWidth="1"/>
    <col min="14345" max="14345" width="1" style="114" customWidth="1"/>
    <col min="14346" max="14346" width="17.85546875" style="114" customWidth="1"/>
    <col min="14347" max="14347" width="1.140625" style="114" customWidth="1"/>
    <col min="14348" max="14348" width="17.85546875" style="114" customWidth="1"/>
    <col min="14349" max="14349" width="1.140625" style="114" customWidth="1"/>
    <col min="14350" max="14350" width="17.85546875" style="114" customWidth="1"/>
    <col min="14351" max="14351" width="1" style="114" customWidth="1"/>
    <col min="14352" max="14352" width="17.85546875" style="114" customWidth="1"/>
    <col min="14353" max="14592" width="10.5703125" style="114"/>
    <col min="14593" max="14593" width="84.5703125" style="114" customWidth="1"/>
    <col min="14594" max="14594" width="9.140625" style="114" customWidth="1"/>
    <col min="14595" max="14595" width="1.140625" style="114" customWidth="1"/>
    <col min="14596" max="14596" width="17.85546875" style="114" customWidth="1"/>
    <col min="14597" max="14597" width="1" style="114" customWidth="1"/>
    <col min="14598" max="14598" width="17.85546875" style="114" customWidth="1"/>
    <col min="14599" max="14599" width="1" style="114" customWidth="1"/>
    <col min="14600" max="14600" width="20.7109375" style="114" customWidth="1"/>
    <col min="14601" max="14601" width="1" style="114" customWidth="1"/>
    <col min="14602" max="14602" width="17.85546875" style="114" customWidth="1"/>
    <col min="14603" max="14603" width="1.140625" style="114" customWidth="1"/>
    <col min="14604" max="14604" width="17.85546875" style="114" customWidth="1"/>
    <col min="14605" max="14605" width="1.140625" style="114" customWidth="1"/>
    <col min="14606" max="14606" width="17.85546875" style="114" customWidth="1"/>
    <col min="14607" max="14607" width="1" style="114" customWidth="1"/>
    <col min="14608" max="14608" width="17.85546875" style="114" customWidth="1"/>
    <col min="14609" max="14848" width="10.5703125" style="114"/>
    <col min="14849" max="14849" width="84.5703125" style="114" customWidth="1"/>
    <col min="14850" max="14850" width="9.140625" style="114" customWidth="1"/>
    <col min="14851" max="14851" width="1.140625" style="114" customWidth="1"/>
    <col min="14852" max="14852" width="17.85546875" style="114" customWidth="1"/>
    <col min="14853" max="14853" width="1" style="114" customWidth="1"/>
    <col min="14854" max="14854" width="17.85546875" style="114" customWidth="1"/>
    <col min="14855" max="14855" width="1" style="114" customWidth="1"/>
    <col min="14856" max="14856" width="20.7109375" style="114" customWidth="1"/>
    <col min="14857" max="14857" width="1" style="114" customWidth="1"/>
    <col min="14858" max="14858" width="17.85546875" style="114" customWidth="1"/>
    <col min="14859" max="14859" width="1.140625" style="114" customWidth="1"/>
    <col min="14860" max="14860" width="17.85546875" style="114" customWidth="1"/>
    <col min="14861" max="14861" width="1.140625" style="114" customWidth="1"/>
    <col min="14862" max="14862" width="17.85546875" style="114" customWidth="1"/>
    <col min="14863" max="14863" width="1" style="114" customWidth="1"/>
    <col min="14864" max="14864" width="17.85546875" style="114" customWidth="1"/>
    <col min="14865" max="15104" width="10.5703125" style="114"/>
    <col min="15105" max="15105" width="84.5703125" style="114" customWidth="1"/>
    <col min="15106" max="15106" width="9.140625" style="114" customWidth="1"/>
    <col min="15107" max="15107" width="1.140625" style="114" customWidth="1"/>
    <col min="15108" max="15108" width="17.85546875" style="114" customWidth="1"/>
    <col min="15109" max="15109" width="1" style="114" customWidth="1"/>
    <col min="15110" max="15110" width="17.85546875" style="114" customWidth="1"/>
    <col min="15111" max="15111" width="1" style="114" customWidth="1"/>
    <col min="15112" max="15112" width="20.7109375" style="114" customWidth="1"/>
    <col min="15113" max="15113" width="1" style="114" customWidth="1"/>
    <col min="15114" max="15114" width="17.85546875" style="114" customWidth="1"/>
    <col min="15115" max="15115" width="1.140625" style="114" customWidth="1"/>
    <col min="15116" max="15116" width="17.85546875" style="114" customWidth="1"/>
    <col min="15117" max="15117" width="1.140625" style="114" customWidth="1"/>
    <col min="15118" max="15118" width="17.85546875" style="114" customWidth="1"/>
    <col min="15119" max="15119" width="1" style="114" customWidth="1"/>
    <col min="15120" max="15120" width="17.85546875" style="114" customWidth="1"/>
    <col min="15121" max="15360" width="10.5703125" style="114"/>
    <col min="15361" max="15361" width="84.5703125" style="114" customWidth="1"/>
    <col min="15362" max="15362" width="9.140625" style="114" customWidth="1"/>
    <col min="15363" max="15363" width="1.140625" style="114" customWidth="1"/>
    <col min="15364" max="15364" width="17.85546875" style="114" customWidth="1"/>
    <col min="15365" max="15365" width="1" style="114" customWidth="1"/>
    <col min="15366" max="15366" width="17.85546875" style="114" customWidth="1"/>
    <col min="15367" max="15367" width="1" style="114" customWidth="1"/>
    <col min="15368" max="15368" width="20.7109375" style="114" customWidth="1"/>
    <col min="15369" max="15369" width="1" style="114" customWidth="1"/>
    <col min="15370" max="15370" width="17.85546875" style="114" customWidth="1"/>
    <col min="15371" max="15371" width="1.140625" style="114" customWidth="1"/>
    <col min="15372" max="15372" width="17.85546875" style="114" customWidth="1"/>
    <col min="15373" max="15373" width="1.140625" style="114" customWidth="1"/>
    <col min="15374" max="15374" width="17.85546875" style="114" customWidth="1"/>
    <col min="15375" max="15375" width="1" style="114" customWidth="1"/>
    <col min="15376" max="15376" width="17.85546875" style="114" customWidth="1"/>
    <col min="15377" max="15616" width="10.5703125" style="114"/>
    <col min="15617" max="15617" width="84.5703125" style="114" customWidth="1"/>
    <col min="15618" max="15618" width="9.140625" style="114" customWidth="1"/>
    <col min="15619" max="15619" width="1.140625" style="114" customWidth="1"/>
    <col min="15620" max="15620" width="17.85546875" style="114" customWidth="1"/>
    <col min="15621" max="15621" width="1" style="114" customWidth="1"/>
    <col min="15622" max="15622" width="17.85546875" style="114" customWidth="1"/>
    <col min="15623" max="15623" width="1" style="114" customWidth="1"/>
    <col min="15624" max="15624" width="20.7109375" style="114" customWidth="1"/>
    <col min="15625" max="15625" width="1" style="114" customWidth="1"/>
    <col min="15626" max="15626" width="17.85546875" style="114" customWidth="1"/>
    <col min="15627" max="15627" width="1.140625" style="114" customWidth="1"/>
    <col min="15628" max="15628" width="17.85546875" style="114" customWidth="1"/>
    <col min="15629" max="15629" width="1.140625" style="114" customWidth="1"/>
    <col min="15630" max="15630" width="17.85546875" style="114" customWidth="1"/>
    <col min="15631" max="15631" width="1" style="114" customWidth="1"/>
    <col min="15632" max="15632" width="17.85546875" style="114" customWidth="1"/>
    <col min="15633" max="15872" width="10.5703125" style="114"/>
    <col min="15873" max="15873" width="84.5703125" style="114" customWidth="1"/>
    <col min="15874" max="15874" width="9.140625" style="114" customWidth="1"/>
    <col min="15875" max="15875" width="1.140625" style="114" customWidth="1"/>
    <col min="15876" max="15876" width="17.85546875" style="114" customWidth="1"/>
    <col min="15877" max="15877" width="1" style="114" customWidth="1"/>
    <col min="15878" max="15878" width="17.85546875" style="114" customWidth="1"/>
    <col min="15879" max="15879" width="1" style="114" customWidth="1"/>
    <col min="15880" max="15880" width="20.7109375" style="114" customWidth="1"/>
    <col min="15881" max="15881" width="1" style="114" customWidth="1"/>
    <col min="15882" max="15882" width="17.85546875" style="114" customWidth="1"/>
    <col min="15883" max="15883" width="1.140625" style="114" customWidth="1"/>
    <col min="15884" max="15884" width="17.85546875" style="114" customWidth="1"/>
    <col min="15885" max="15885" width="1.140625" style="114" customWidth="1"/>
    <col min="15886" max="15886" width="17.85546875" style="114" customWidth="1"/>
    <col min="15887" max="15887" width="1" style="114" customWidth="1"/>
    <col min="15888" max="15888" width="17.85546875" style="114" customWidth="1"/>
    <col min="15889" max="16128" width="10.5703125" style="114"/>
    <col min="16129" max="16129" width="84.5703125" style="114" customWidth="1"/>
    <col min="16130" max="16130" width="9.140625" style="114" customWidth="1"/>
    <col min="16131" max="16131" width="1.140625" style="114" customWidth="1"/>
    <col min="16132" max="16132" width="17.85546875" style="114" customWidth="1"/>
    <col min="16133" max="16133" width="1" style="114" customWidth="1"/>
    <col min="16134" max="16134" width="17.85546875" style="114" customWidth="1"/>
    <col min="16135" max="16135" width="1" style="114" customWidth="1"/>
    <col min="16136" max="16136" width="20.7109375" style="114" customWidth="1"/>
    <col min="16137" max="16137" width="1" style="114" customWidth="1"/>
    <col min="16138" max="16138" width="17.85546875" style="114" customWidth="1"/>
    <col min="16139" max="16139" width="1.140625" style="114" customWidth="1"/>
    <col min="16140" max="16140" width="17.85546875" style="114" customWidth="1"/>
    <col min="16141" max="16141" width="1.140625" style="114" customWidth="1"/>
    <col min="16142" max="16142" width="17.85546875" style="114" customWidth="1"/>
    <col min="16143" max="16143" width="1" style="114" customWidth="1"/>
    <col min="16144" max="16144" width="17.85546875" style="114" customWidth="1"/>
    <col min="16145" max="16384" width="10.5703125" style="114"/>
  </cols>
  <sheetData>
    <row r="1" spans="1:16" s="111" customFormat="1" ht="20.25" customHeight="1" x14ac:dyDescent="0.25">
      <c r="A1" s="1" t="s">
        <v>199</v>
      </c>
      <c r="B1" s="61"/>
      <c r="C1" s="144"/>
      <c r="D1" s="108"/>
      <c r="E1" s="108"/>
      <c r="F1" s="108"/>
      <c r="G1" s="108"/>
      <c r="H1" s="108"/>
      <c r="I1" s="108"/>
      <c r="J1" s="108"/>
      <c r="K1" s="108"/>
      <c r="L1" s="110"/>
      <c r="M1" s="110"/>
      <c r="N1" s="108"/>
      <c r="O1" s="108"/>
      <c r="P1" s="110"/>
    </row>
    <row r="2" spans="1:16" s="111" customFormat="1" ht="20.25" customHeight="1" x14ac:dyDescent="0.25">
      <c r="A2" s="190" t="s">
        <v>213</v>
      </c>
      <c r="B2" s="61"/>
      <c r="C2" s="144"/>
      <c r="D2" s="108"/>
      <c r="E2" s="108"/>
      <c r="F2" s="108"/>
      <c r="G2" s="108"/>
      <c r="H2" s="108"/>
      <c r="I2" s="108"/>
      <c r="J2" s="108"/>
      <c r="K2" s="108"/>
      <c r="L2" s="110"/>
      <c r="M2" s="110"/>
      <c r="N2" s="108"/>
      <c r="O2" s="108"/>
      <c r="P2" s="110"/>
    </row>
    <row r="3" spans="1:16" s="111" customFormat="1" ht="20.25" customHeight="1" x14ac:dyDescent="0.25">
      <c r="A3" s="60" t="s">
        <v>79</v>
      </c>
      <c r="B3" s="61"/>
      <c r="C3" s="144"/>
      <c r="D3" s="108"/>
      <c r="E3" s="108"/>
      <c r="F3" s="108"/>
      <c r="G3" s="108"/>
      <c r="H3" s="108"/>
      <c r="I3" s="108"/>
      <c r="J3" s="108"/>
      <c r="K3" s="108"/>
      <c r="L3" s="110"/>
      <c r="M3" s="110"/>
      <c r="N3" s="108"/>
      <c r="O3" s="108"/>
      <c r="P3" s="110"/>
    </row>
    <row r="4" spans="1:16" s="111" customFormat="1" ht="20.25" customHeight="1" x14ac:dyDescent="0.25">
      <c r="A4" s="112"/>
      <c r="B4" s="113"/>
      <c r="C4" s="145"/>
      <c r="D4" s="108"/>
      <c r="E4" s="108"/>
      <c r="F4" s="108"/>
      <c r="G4" s="108"/>
      <c r="H4" s="108"/>
      <c r="I4" s="108"/>
      <c r="J4" s="108"/>
      <c r="K4" s="108"/>
      <c r="L4" s="110"/>
      <c r="M4" s="110"/>
      <c r="N4" s="108"/>
      <c r="O4" s="108"/>
      <c r="P4" s="110"/>
    </row>
    <row r="5" spans="1:16" ht="20.25" customHeight="1" x14ac:dyDescent="0.25">
      <c r="D5" s="204" t="s">
        <v>2</v>
      </c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</row>
    <row r="6" spans="1:16" ht="20.25" customHeight="1" x14ac:dyDescent="0.25"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17" t="s">
        <v>117</v>
      </c>
      <c r="O6" s="186"/>
      <c r="P6" s="186"/>
    </row>
    <row r="7" spans="1:16" ht="20.25" customHeight="1" x14ac:dyDescent="0.25">
      <c r="D7" s="186"/>
      <c r="E7" s="186"/>
      <c r="F7" s="117"/>
      <c r="G7" s="186"/>
      <c r="H7" s="117"/>
      <c r="I7" s="186"/>
      <c r="J7" s="205" t="s">
        <v>217</v>
      </c>
      <c r="K7" s="205"/>
      <c r="L7" s="205"/>
      <c r="M7" s="186"/>
      <c r="N7" s="187" t="s">
        <v>118</v>
      </c>
      <c r="O7" s="186"/>
      <c r="P7" s="186"/>
    </row>
    <row r="8" spans="1:16" ht="20.25" customHeight="1" x14ac:dyDescent="0.25">
      <c r="D8" s="117" t="s">
        <v>50</v>
      </c>
      <c r="E8" s="117"/>
      <c r="F8" s="117"/>
      <c r="G8" s="117"/>
      <c r="H8" s="117" t="s">
        <v>119</v>
      </c>
      <c r="I8" s="117"/>
      <c r="J8" s="117"/>
      <c r="K8" s="117"/>
      <c r="L8" s="117"/>
      <c r="M8" s="117"/>
      <c r="N8" s="114"/>
      <c r="O8" s="117"/>
    </row>
    <row r="9" spans="1:16" ht="20.25" customHeight="1" x14ac:dyDescent="0.25">
      <c r="D9" s="117" t="s">
        <v>92</v>
      </c>
      <c r="E9" s="117"/>
      <c r="F9" s="117" t="s">
        <v>93</v>
      </c>
      <c r="G9" s="117"/>
      <c r="H9" s="117" t="s">
        <v>120</v>
      </c>
      <c r="I9" s="117"/>
      <c r="J9" s="117" t="s">
        <v>95</v>
      </c>
      <c r="K9" s="117"/>
      <c r="L9" s="117" t="s">
        <v>96</v>
      </c>
      <c r="M9" s="117"/>
      <c r="N9" s="117" t="s">
        <v>121</v>
      </c>
      <c r="O9" s="117"/>
      <c r="P9" s="117" t="s">
        <v>90</v>
      </c>
    </row>
    <row r="10" spans="1:16" ht="20.25" customHeight="1" x14ac:dyDescent="0.25">
      <c r="B10" s="115" t="s">
        <v>5</v>
      </c>
      <c r="D10" s="117" t="s">
        <v>104</v>
      </c>
      <c r="E10" s="117"/>
      <c r="F10" s="117" t="s">
        <v>105</v>
      </c>
      <c r="G10" s="117"/>
      <c r="H10" s="117" t="s">
        <v>122</v>
      </c>
      <c r="I10" s="117"/>
      <c r="J10" s="117" t="s">
        <v>107</v>
      </c>
      <c r="K10" s="117"/>
      <c r="L10" s="117" t="s">
        <v>108</v>
      </c>
      <c r="M10" s="117"/>
      <c r="N10" s="117" t="s">
        <v>123</v>
      </c>
      <c r="O10" s="117"/>
      <c r="P10" s="117" t="s">
        <v>102</v>
      </c>
    </row>
    <row r="11" spans="1:16" ht="20.25" customHeight="1" x14ac:dyDescent="0.25">
      <c r="D11" s="206" t="s">
        <v>8</v>
      </c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</row>
    <row r="12" spans="1:16" ht="20.25" customHeight="1" x14ac:dyDescent="0.25">
      <c r="A12" s="146" t="s">
        <v>226</v>
      </c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</row>
    <row r="13" spans="1:16" ht="20.25" customHeight="1" x14ac:dyDescent="0.25">
      <c r="A13" s="146" t="s">
        <v>215</v>
      </c>
      <c r="B13" s="147"/>
      <c r="C13" s="147"/>
      <c r="D13" s="121">
        <v>1685080</v>
      </c>
      <c r="E13" s="121"/>
      <c r="F13" s="121">
        <v>342170</v>
      </c>
      <c r="G13" s="121"/>
      <c r="H13" s="121">
        <v>-397600</v>
      </c>
      <c r="I13" s="121"/>
      <c r="J13" s="121">
        <v>58650</v>
      </c>
      <c r="K13" s="122"/>
      <c r="L13" s="121">
        <v>307559</v>
      </c>
      <c r="M13" s="122"/>
      <c r="N13" s="121">
        <v>552699</v>
      </c>
      <c r="O13" s="121"/>
      <c r="P13" s="123">
        <f>SUM(D13:N13)</f>
        <v>2548558</v>
      </c>
    </row>
    <row r="14" spans="1:16" ht="20.25" customHeight="1" x14ac:dyDescent="0.25">
      <c r="A14" s="146"/>
      <c r="B14" s="147"/>
      <c r="C14" s="147"/>
      <c r="D14" s="123"/>
      <c r="E14" s="121"/>
      <c r="F14" s="123"/>
      <c r="G14" s="121"/>
      <c r="H14" s="123"/>
      <c r="I14" s="121"/>
      <c r="J14" s="123"/>
      <c r="K14" s="122"/>
      <c r="L14" s="123"/>
      <c r="M14" s="122"/>
      <c r="N14" s="123"/>
      <c r="O14" s="121"/>
      <c r="P14" s="123"/>
    </row>
    <row r="15" spans="1:16" ht="20.25" customHeight="1" x14ac:dyDescent="0.25">
      <c r="A15" s="146" t="s">
        <v>115</v>
      </c>
      <c r="B15" s="147"/>
      <c r="C15" s="147"/>
      <c r="D15" s="123"/>
      <c r="E15" s="121"/>
      <c r="F15" s="123"/>
      <c r="G15" s="121"/>
      <c r="H15" s="123"/>
      <c r="I15" s="121"/>
      <c r="J15" s="123"/>
      <c r="K15" s="122"/>
      <c r="L15" s="123"/>
      <c r="M15" s="122"/>
      <c r="N15" s="123"/>
      <c r="O15" s="121"/>
      <c r="P15" s="123"/>
    </row>
    <row r="16" spans="1:16" ht="20.25" customHeight="1" x14ac:dyDescent="0.25">
      <c r="A16" s="197" t="s">
        <v>196</v>
      </c>
      <c r="B16" s="147"/>
      <c r="C16" s="147"/>
      <c r="D16" s="123"/>
      <c r="E16" s="121"/>
      <c r="F16" s="123"/>
      <c r="G16" s="121"/>
      <c r="H16" s="123"/>
      <c r="I16" s="121"/>
      <c r="J16" s="123"/>
      <c r="K16" s="122"/>
      <c r="L16" s="123"/>
      <c r="M16" s="122"/>
      <c r="N16" s="123"/>
      <c r="O16" s="121"/>
      <c r="P16" s="123"/>
    </row>
    <row r="17" spans="1:16" ht="20.25" customHeight="1" x14ac:dyDescent="0.25">
      <c r="A17" s="114" t="s">
        <v>181</v>
      </c>
      <c r="B17" s="147"/>
      <c r="C17" s="147"/>
      <c r="D17" s="128">
        <v>0</v>
      </c>
      <c r="E17" s="127"/>
      <c r="F17" s="128">
        <v>0</v>
      </c>
      <c r="G17" s="127"/>
      <c r="H17" s="128">
        <v>0</v>
      </c>
      <c r="I17" s="127"/>
      <c r="J17" s="128">
        <v>0</v>
      </c>
      <c r="K17" s="129"/>
      <c r="L17" s="128">
        <v>-27256</v>
      </c>
      <c r="M17" s="129"/>
      <c r="N17" s="128">
        <v>0</v>
      </c>
      <c r="O17" s="127"/>
      <c r="P17" s="128">
        <f>SUM(D17:N17)</f>
        <v>-27256</v>
      </c>
    </row>
    <row r="18" spans="1:16" ht="20.25" customHeight="1" x14ac:dyDescent="0.25">
      <c r="A18" s="146" t="s">
        <v>197</v>
      </c>
      <c r="B18" s="147"/>
      <c r="C18" s="147"/>
      <c r="D18" s="150">
        <f>SUM(D17:D17)</f>
        <v>0</v>
      </c>
      <c r="E18" s="151"/>
      <c r="F18" s="150">
        <f>SUM(F17:F17)</f>
        <v>0</v>
      </c>
      <c r="G18" s="151"/>
      <c r="H18" s="150">
        <f>SUM(H17:H17)</f>
        <v>0</v>
      </c>
      <c r="I18" s="151"/>
      <c r="J18" s="150">
        <f>SUM(J17:J17)</f>
        <v>0</v>
      </c>
      <c r="K18" s="121"/>
      <c r="L18" s="150">
        <f>SUM(L17:L17)</f>
        <v>-27256</v>
      </c>
      <c r="M18" s="121"/>
      <c r="N18" s="150">
        <f>SUM(N17:N17)</f>
        <v>0</v>
      </c>
      <c r="O18" s="151"/>
      <c r="P18" s="150">
        <f>SUM(P17:P17)</f>
        <v>-27256</v>
      </c>
    </row>
    <row r="19" spans="1:16" ht="20.25" customHeight="1" x14ac:dyDescent="0.25">
      <c r="A19" s="146"/>
      <c r="B19" s="147"/>
      <c r="C19" s="147"/>
      <c r="D19" s="123"/>
      <c r="E19" s="121"/>
      <c r="F19" s="123"/>
      <c r="G19" s="121"/>
      <c r="H19" s="123"/>
      <c r="I19" s="121"/>
      <c r="J19" s="123"/>
      <c r="K19" s="122"/>
      <c r="L19" s="123"/>
      <c r="M19" s="122"/>
      <c r="N19" s="123"/>
      <c r="O19" s="121"/>
      <c r="P19" s="123"/>
    </row>
    <row r="20" spans="1:16" ht="20.25" customHeight="1" x14ac:dyDescent="0.25">
      <c r="A20" s="146" t="s">
        <v>114</v>
      </c>
      <c r="B20" s="148"/>
      <c r="C20" s="148"/>
      <c r="D20" s="126"/>
      <c r="E20" s="127"/>
      <c r="F20" s="126"/>
      <c r="G20" s="132"/>
      <c r="H20" s="126"/>
      <c r="I20" s="132"/>
      <c r="J20" s="126"/>
      <c r="K20" s="127"/>
      <c r="L20" s="126"/>
      <c r="M20" s="127"/>
      <c r="N20" s="126"/>
      <c r="O20" s="132"/>
      <c r="P20" s="126"/>
    </row>
    <row r="21" spans="1:16" ht="20.25" customHeight="1" x14ac:dyDescent="0.25">
      <c r="A21" s="114" t="s">
        <v>228</v>
      </c>
      <c r="B21" s="149"/>
      <c r="C21" s="149"/>
      <c r="D21" s="126">
        <v>0</v>
      </c>
      <c r="E21" s="132"/>
      <c r="F21" s="126">
        <v>0</v>
      </c>
      <c r="G21" s="132"/>
      <c r="H21" s="126">
        <v>0</v>
      </c>
      <c r="I21" s="132"/>
      <c r="J21" s="126">
        <v>0</v>
      </c>
      <c r="K21" s="127"/>
      <c r="L21" s="128">
        <v>33775</v>
      </c>
      <c r="M21" s="127"/>
      <c r="N21" s="126">
        <v>0</v>
      </c>
      <c r="O21" s="132"/>
      <c r="P21" s="128">
        <f>SUM(D21:N21)</f>
        <v>33775</v>
      </c>
    </row>
    <row r="22" spans="1:16" ht="20.25" customHeight="1" x14ac:dyDescent="0.25">
      <c r="A22" s="146" t="s">
        <v>188</v>
      </c>
      <c r="B22" s="149"/>
      <c r="C22" s="149"/>
      <c r="D22" s="150">
        <f>SUM(D21:D21)</f>
        <v>0</v>
      </c>
      <c r="E22" s="151"/>
      <c r="F22" s="150">
        <f>SUM(F21:F21)</f>
        <v>0</v>
      </c>
      <c r="G22" s="151"/>
      <c r="H22" s="150">
        <f>SUM(H21:H21)</f>
        <v>0</v>
      </c>
      <c r="I22" s="151"/>
      <c r="J22" s="150">
        <f>SUM(J21:J21)</f>
        <v>0</v>
      </c>
      <c r="K22" s="121"/>
      <c r="L22" s="150">
        <f>SUM(L21:L21)</f>
        <v>33775</v>
      </c>
      <c r="M22" s="121"/>
      <c r="N22" s="150">
        <f>SUM(N21:N21)</f>
        <v>0</v>
      </c>
      <c r="O22" s="151"/>
      <c r="P22" s="150">
        <f>SUM(P21:P21)</f>
        <v>33775</v>
      </c>
    </row>
    <row r="23" spans="1:16" ht="20.25" customHeight="1" x14ac:dyDescent="0.25">
      <c r="A23" s="152"/>
      <c r="B23" s="149"/>
      <c r="C23" s="149"/>
      <c r="D23" s="126"/>
      <c r="E23" s="132"/>
      <c r="F23" s="126"/>
      <c r="G23" s="132"/>
      <c r="H23" s="126"/>
      <c r="I23" s="132"/>
      <c r="J23" s="126"/>
      <c r="K23" s="127"/>
      <c r="L23" s="128"/>
      <c r="M23" s="127"/>
      <c r="N23" s="126"/>
      <c r="O23" s="132"/>
      <c r="P23" s="128"/>
    </row>
    <row r="24" spans="1:16" ht="20.25" customHeight="1" x14ac:dyDescent="0.25">
      <c r="A24" s="152" t="s">
        <v>167</v>
      </c>
      <c r="B24" s="149"/>
      <c r="C24" s="149"/>
      <c r="D24" s="126">
        <v>0</v>
      </c>
      <c r="E24" s="132"/>
      <c r="F24" s="126">
        <v>0</v>
      </c>
      <c r="G24" s="132">
        <v>0</v>
      </c>
      <c r="H24" s="126">
        <v>0</v>
      </c>
      <c r="I24" s="132"/>
      <c r="J24" s="126">
        <v>12322</v>
      </c>
      <c r="K24" s="127"/>
      <c r="L24" s="128">
        <v>-12322</v>
      </c>
      <c r="M24" s="127"/>
      <c r="N24" s="126">
        <v>0</v>
      </c>
      <c r="O24" s="132"/>
      <c r="P24" s="128">
        <f>SUM(D24:N24)</f>
        <v>0</v>
      </c>
    </row>
    <row r="25" spans="1:16" ht="20.25" customHeight="1" x14ac:dyDescent="0.25">
      <c r="A25" s="152" t="s">
        <v>216</v>
      </c>
      <c r="B25" s="149"/>
      <c r="C25" s="149"/>
      <c r="D25" s="126">
        <v>0</v>
      </c>
      <c r="E25" s="132"/>
      <c r="F25" s="126">
        <v>0</v>
      </c>
      <c r="G25" s="132"/>
      <c r="H25" s="126">
        <v>0</v>
      </c>
      <c r="I25" s="132"/>
      <c r="J25" s="126">
        <v>0</v>
      </c>
      <c r="K25" s="127"/>
      <c r="L25" s="128">
        <v>30599</v>
      </c>
      <c r="M25" s="127"/>
      <c r="N25" s="126">
        <f>-L25</f>
        <v>-30599</v>
      </c>
      <c r="O25" s="132"/>
      <c r="P25" s="128">
        <f>SUM(D25:N25)</f>
        <v>0</v>
      </c>
    </row>
    <row r="26" spans="1:16" ht="20.25" customHeight="1" thickBot="1" x14ac:dyDescent="0.3">
      <c r="A26" s="146" t="s">
        <v>223</v>
      </c>
      <c r="B26" s="153"/>
      <c r="C26" s="153"/>
      <c r="D26" s="133">
        <f>SUM(D13,D18,D22,D24,D25)</f>
        <v>1685080</v>
      </c>
      <c r="E26" s="121"/>
      <c r="F26" s="133">
        <f>SUM(F13,F18,F22,F24,F25)</f>
        <v>342170</v>
      </c>
      <c r="G26" s="121"/>
      <c r="H26" s="133">
        <f>SUM(H13,H18,H22,H24,H25)</f>
        <v>-397600</v>
      </c>
      <c r="I26" s="121"/>
      <c r="J26" s="133">
        <f>SUM(J13,J18,J22,J24,J25)</f>
        <v>70972</v>
      </c>
      <c r="K26" s="121"/>
      <c r="L26" s="133">
        <f>SUM(L13,L18,L22,L24,L25)</f>
        <v>332355</v>
      </c>
      <c r="M26" s="121"/>
      <c r="N26" s="133">
        <f>SUM(N13,N18,N22,N24,N25)</f>
        <v>522100</v>
      </c>
      <c r="O26" s="121"/>
      <c r="P26" s="133">
        <f>SUM(P13,P18,P22,P24,P25)</f>
        <v>2555077</v>
      </c>
    </row>
    <row r="27" spans="1:16" ht="20.25" customHeight="1" thickTop="1" x14ac:dyDescent="0.25"/>
    <row r="28" spans="1:16" ht="20.25" customHeight="1" x14ac:dyDescent="0.25">
      <c r="A28" s="146" t="s">
        <v>224</v>
      </c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</row>
    <row r="29" spans="1:16" ht="20.25" customHeight="1" x14ac:dyDescent="0.25">
      <c r="A29" s="146" t="s">
        <v>194</v>
      </c>
      <c r="B29" s="147"/>
      <c r="C29" s="147"/>
      <c r="D29" s="121">
        <v>681480</v>
      </c>
      <c r="E29" s="121"/>
      <c r="F29" s="121">
        <v>342170</v>
      </c>
      <c r="G29" s="121"/>
      <c r="H29" s="121">
        <v>0</v>
      </c>
      <c r="I29" s="121"/>
      <c r="J29" s="121">
        <v>70972</v>
      </c>
      <c r="K29" s="122"/>
      <c r="L29" s="121">
        <v>357930</v>
      </c>
      <c r="M29" s="122"/>
      <c r="N29" s="121">
        <v>511789</v>
      </c>
      <c r="O29" s="121"/>
      <c r="P29" s="123">
        <f>SUM(D29:N29)</f>
        <v>1964341</v>
      </c>
    </row>
    <row r="30" spans="1:16" ht="20.25" customHeight="1" x14ac:dyDescent="0.25">
      <c r="A30" s="146"/>
      <c r="B30" s="147"/>
      <c r="C30" s="147"/>
      <c r="D30" s="123"/>
      <c r="E30" s="121"/>
      <c r="F30" s="123"/>
      <c r="G30" s="121"/>
      <c r="H30" s="123"/>
      <c r="I30" s="121"/>
      <c r="J30" s="123"/>
      <c r="K30" s="122"/>
      <c r="L30" s="123"/>
      <c r="M30" s="122"/>
      <c r="N30" s="123"/>
      <c r="O30" s="121"/>
      <c r="P30" s="123"/>
    </row>
    <row r="31" spans="1:16" ht="20.25" customHeight="1" x14ac:dyDescent="0.25">
      <c r="A31" s="146" t="s">
        <v>115</v>
      </c>
      <c r="B31" s="147"/>
      <c r="C31" s="147"/>
      <c r="D31" s="123"/>
      <c r="E31" s="121"/>
      <c r="F31" s="123"/>
      <c r="G31" s="121"/>
      <c r="H31" s="123"/>
      <c r="I31" s="121"/>
      <c r="J31" s="123"/>
      <c r="K31" s="122"/>
      <c r="L31" s="123"/>
      <c r="M31" s="122"/>
      <c r="N31" s="123"/>
      <c r="O31" s="121"/>
      <c r="P31" s="123"/>
    </row>
    <row r="32" spans="1:16" ht="20.25" customHeight="1" x14ac:dyDescent="0.25">
      <c r="A32" s="197" t="s">
        <v>196</v>
      </c>
      <c r="B32" s="147"/>
      <c r="C32" s="147"/>
      <c r="D32" s="123"/>
      <c r="E32" s="121"/>
      <c r="F32" s="123"/>
      <c r="G32" s="121"/>
      <c r="H32" s="123"/>
      <c r="I32" s="121"/>
      <c r="J32" s="123"/>
      <c r="K32" s="122"/>
      <c r="L32" s="123"/>
      <c r="M32" s="122"/>
      <c r="N32" s="123"/>
      <c r="O32" s="121"/>
      <c r="P32" s="123"/>
    </row>
    <row r="33" spans="1:16" ht="20.25" customHeight="1" x14ac:dyDescent="0.25">
      <c r="A33" s="114" t="s">
        <v>181</v>
      </c>
      <c r="B33" s="194">
        <v>13</v>
      </c>
      <c r="C33" s="147"/>
      <c r="D33" s="128">
        <v>0</v>
      </c>
      <c r="E33" s="127"/>
      <c r="F33" s="128">
        <v>0</v>
      </c>
      <c r="G33" s="127"/>
      <c r="H33" s="128">
        <v>0</v>
      </c>
      <c r="I33" s="127"/>
      <c r="J33" s="128">
        <v>0</v>
      </c>
      <c r="K33" s="129"/>
      <c r="L33" s="128">
        <v>-6815</v>
      </c>
      <c r="M33" s="129"/>
      <c r="N33" s="128">
        <v>0</v>
      </c>
      <c r="O33" s="127"/>
      <c r="P33" s="128">
        <f>SUM(D33:N33)</f>
        <v>-6815</v>
      </c>
    </row>
    <row r="34" spans="1:16" ht="20.25" customHeight="1" x14ac:dyDescent="0.25">
      <c r="A34" s="146" t="s">
        <v>197</v>
      </c>
      <c r="B34" s="147"/>
      <c r="C34" s="147"/>
      <c r="D34" s="150">
        <f>SUM(D33:D33)</f>
        <v>0</v>
      </c>
      <c r="E34" s="151"/>
      <c r="F34" s="150">
        <f>SUM(F33:F33)</f>
        <v>0</v>
      </c>
      <c r="G34" s="151"/>
      <c r="H34" s="150">
        <f>SUM(H33:H33)</f>
        <v>0</v>
      </c>
      <c r="I34" s="151"/>
      <c r="J34" s="150">
        <f>SUM(J33:J33)</f>
        <v>0</v>
      </c>
      <c r="K34" s="121"/>
      <c r="L34" s="150">
        <f>SUM(L33:L33)</f>
        <v>-6815</v>
      </c>
      <c r="M34" s="121"/>
      <c r="N34" s="150">
        <f>SUM(N33:N33)</f>
        <v>0</v>
      </c>
      <c r="O34" s="151"/>
      <c r="P34" s="150">
        <f>SUM(P33:P33)</f>
        <v>-6815</v>
      </c>
    </row>
    <row r="35" spans="1:16" ht="20.25" customHeight="1" x14ac:dyDescent="0.25">
      <c r="A35" s="146" t="s">
        <v>114</v>
      </c>
      <c r="B35" s="148"/>
      <c r="C35" s="148"/>
      <c r="D35" s="126"/>
      <c r="E35" s="127"/>
      <c r="F35" s="126"/>
      <c r="G35" s="132"/>
      <c r="H35" s="126"/>
      <c r="I35" s="132"/>
      <c r="J35" s="126"/>
      <c r="K35" s="127"/>
      <c r="L35" s="126"/>
      <c r="M35" s="127"/>
      <c r="N35" s="126"/>
      <c r="O35" s="132"/>
      <c r="P35" s="126"/>
    </row>
    <row r="36" spans="1:16" ht="20.25" customHeight="1" x14ac:dyDescent="0.25">
      <c r="A36" s="152" t="s">
        <v>229</v>
      </c>
      <c r="B36" s="149"/>
      <c r="C36" s="149"/>
      <c r="D36" s="126">
        <v>0</v>
      </c>
      <c r="E36" s="132"/>
      <c r="F36" s="126">
        <v>0</v>
      </c>
      <c r="G36" s="132"/>
      <c r="H36" s="126">
        <v>0</v>
      </c>
      <c r="I36" s="132"/>
      <c r="J36" s="126">
        <v>0</v>
      </c>
      <c r="K36" s="127"/>
      <c r="L36" s="128">
        <f>+'SI6'!H25</f>
        <v>-135547</v>
      </c>
      <c r="M36" s="127"/>
      <c r="N36" s="126">
        <v>0</v>
      </c>
      <c r="O36" s="132"/>
      <c r="P36" s="128">
        <f>SUM(D36:N36)</f>
        <v>-135547</v>
      </c>
    </row>
    <row r="37" spans="1:16" ht="20.25" customHeight="1" x14ac:dyDescent="0.25">
      <c r="A37" s="152" t="s">
        <v>230</v>
      </c>
      <c r="B37" s="149"/>
      <c r="C37" s="149"/>
      <c r="D37" s="126">
        <v>0</v>
      </c>
      <c r="E37" s="132"/>
      <c r="F37" s="126">
        <v>0</v>
      </c>
      <c r="G37" s="132"/>
      <c r="H37" s="126">
        <v>0</v>
      </c>
      <c r="I37" s="132"/>
      <c r="J37" s="126">
        <v>0</v>
      </c>
      <c r="K37" s="127"/>
      <c r="L37" s="128">
        <f>+'SI6'!H35</f>
        <v>-11299</v>
      </c>
      <c r="M37" s="127"/>
      <c r="N37" s="126">
        <v>0</v>
      </c>
      <c r="O37" s="132"/>
      <c r="P37" s="128">
        <f>SUM(D37:N37)</f>
        <v>-11299</v>
      </c>
    </row>
    <row r="38" spans="1:16" ht="20.25" customHeight="1" x14ac:dyDescent="0.25">
      <c r="A38" s="146" t="s">
        <v>188</v>
      </c>
      <c r="B38" s="149"/>
      <c r="C38" s="149"/>
      <c r="D38" s="150">
        <f>SUM(D36:D37)</f>
        <v>0</v>
      </c>
      <c r="E38" s="151"/>
      <c r="F38" s="150">
        <f>SUM(F36:F37)</f>
        <v>0</v>
      </c>
      <c r="G38" s="151"/>
      <c r="H38" s="150">
        <f>SUM(H36:H37)</f>
        <v>0</v>
      </c>
      <c r="I38" s="151"/>
      <c r="J38" s="150">
        <f>SUM(J36:J37)</f>
        <v>0</v>
      </c>
      <c r="K38" s="121"/>
      <c r="L38" s="150">
        <f>SUM(L36:L37)</f>
        <v>-146846</v>
      </c>
      <c r="M38" s="121"/>
      <c r="N38" s="150">
        <f>SUM(N36:N37)</f>
        <v>0</v>
      </c>
      <c r="O38" s="151"/>
      <c r="P38" s="150">
        <f>SUM(P36:P37)</f>
        <v>-146846</v>
      </c>
    </row>
    <row r="39" spans="1:16" ht="20.25" customHeight="1" x14ac:dyDescent="0.25">
      <c r="A39" s="152"/>
      <c r="B39" s="149"/>
      <c r="C39" s="149"/>
      <c r="D39" s="126"/>
      <c r="E39" s="132"/>
      <c r="F39" s="126"/>
      <c r="G39" s="132"/>
      <c r="H39" s="126"/>
      <c r="I39" s="132"/>
      <c r="J39" s="126"/>
      <c r="K39" s="127"/>
      <c r="L39" s="128"/>
      <c r="M39" s="127"/>
      <c r="N39" s="126"/>
      <c r="O39" s="132"/>
      <c r="P39" s="128"/>
    </row>
    <row r="40" spans="1:16" ht="20.25" customHeight="1" x14ac:dyDescent="0.25">
      <c r="A40" s="152" t="s">
        <v>216</v>
      </c>
      <c r="B40" s="149"/>
      <c r="C40" s="149"/>
      <c r="D40" s="126">
        <v>0</v>
      </c>
      <c r="E40" s="132"/>
      <c r="F40" s="126">
        <v>0</v>
      </c>
      <c r="G40" s="132"/>
      <c r="H40" s="126">
        <v>0</v>
      </c>
      <c r="I40" s="132"/>
      <c r="J40" s="126">
        <v>0</v>
      </c>
      <c r="K40" s="127"/>
      <c r="L40" s="128">
        <v>30598</v>
      </c>
      <c r="M40" s="127"/>
      <c r="N40" s="126">
        <f>-L40</f>
        <v>-30598</v>
      </c>
      <c r="O40" s="132"/>
      <c r="P40" s="128">
        <f>SUM(D40:N40)</f>
        <v>0</v>
      </c>
    </row>
    <row r="41" spans="1:16" ht="20.25" customHeight="1" thickBot="1" x14ac:dyDescent="0.3">
      <c r="A41" s="146" t="s">
        <v>225</v>
      </c>
      <c r="B41" s="153"/>
      <c r="C41" s="153"/>
      <c r="D41" s="133">
        <f>SUM(D29,D34,D38,D40)</f>
        <v>681480</v>
      </c>
      <c r="E41" s="121"/>
      <c r="F41" s="133">
        <f>SUM(F29,F34,F38,F40)</f>
        <v>342170</v>
      </c>
      <c r="G41" s="121"/>
      <c r="H41" s="133">
        <f>SUM(H29,H34,H38,H40)</f>
        <v>0</v>
      </c>
      <c r="I41" s="121"/>
      <c r="J41" s="133">
        <f>SUM(J29,J34,J38,J40)</f>
        <v>70972</v>
      </c>
      <c r="K41" s="121"/>
      <c r="L41" s="133">
        <f>SUM(L29,L34,L38,L40)</f>
        <v>234867</v>
      </c>
      <c r="M41" s="121"/>
      <c r="N41" s="133">
        <f>SUM(N29,N34,N38,N40)</f>
        <v>481191</v>
      </c>
      <c r="O41" s="121"/>
      <c r="P41" s="133">
        <f>SUM(P29,P34,P38,P40)</f>
        <v>1810680</v>
      </c>
    </row>
    <row r="42" spans="1:16" ht="20.25" customHeight="1" thickTop="1" x14ac:dyDescent="0.25"/>
    <row r="45" spans="1:16" ht="20.25" customHeight="1" x14ac:dyDescent="0.25">
      <c r="D45" s="134">
        <f>D29-'SFP3-4'!J70</f>
        <v>0</v>
      </c>
      <c r="F45" s="134">
        <f>F29-'SFP3-4'!J72</f>
        <v>0</v>
      </c>
      <c r="H45" s="134">
        <f>H29-0</f>
        <v>0</v>
      </c>
      <c r="J45" s="134">
        <f>J29-'SFP3-4'!J75</f>
        <v>0</v>
      </c>
      <c r="L45" s="118">
        <f>L29-'SFP3-4'!J76</f>
        <v>0</v>
      </c>
      <c r="N45" s="134">
        <f>N29-'SFP3-4'!J77</f>
        <v>0</v>
      </c>
      <c r="P45" s="118">
        <f>P29-'SFP3-4'!J80</f>
        <v>0</v>
      </c>
    </row>
    <row r="46" spans="1:16" ht="20.25" customHeight="1" x14ac:dyDescent="0.25">
      <c r="D46" s="134">
        <f>D41-'SFP3-4'!H70</f>
        <v>0</v>
      </c>
      <c r="F46" s="134">
        <f>F41-'SFP3-4'!H72</f>
        <v>0</v>
      </c>
      <c r="H46" s="134">
        <f>H41-0</f>
        <v>0</v>
      </c>
      <c r="J46" s="134">
        <f>J41-'SFP3-4'!H75</f>
        <v>0</v>
      </c>
      <c r="L46" s="118">
        <f>L41-'SFP3-4'!H76</f>
        <v>0</v>
      </c>
      <c r="N46" s="134">
        <f>N41-'SFP3-4'!H77</f>
        <v>0</v>
      </c>
      <c r="P46" s="118">
        <f>P41-'SFP3-4'!H80</f>
        <v>0</v>
      </c>
    </row>
  </sheetData>
  <mergeCells count="3">
    <mergeCell ref="D5:P5"/>
    <mergeCell ref="J7:L7"/>
    <mergeCell ref="D11:P11"/>
  </mergeCells>
  <pageMargins left="0.78740157480314998" right="0.78740157480314998" top="0.511811023622047" bottom="0.511811023622047" header="0.511811023622047" footer="1.1811024E-2"/>
  <pageSetup paperSize="9" scale="60" firstPageNumber="8" orientation="landscape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K86"/>
  <sheetViews>
    <sheetView tabSelected="1" view="pageBreakPreview" topLeftCell="A13" zoomScale="85" zoomScaleNormal="90" zoomScaleSheetLayoutView="85" workbookViewId="0">
      <selection activeCell="B23" sqref="B23"/>
    </sheetView>
  </sheetViews>
  <sheetFormatPr defaultRowHeight="23.25" customHeight="1" x14ac:dyDescent="0.25"/>
  <cols>
    <col min="1" max="1" width="72.85546875" style="70" customWidth="1"/>
    <col min="2" max="2" width="13.140625" style="76" customWidth="1"/>
    <col min="3" max="3" width="1.140625" style="76" customWidth="1"/>
    <col min="4" max="4" width="13.140625" style="76" customWidth="1"/>
    <col min="5" max="5" width="1.140625" style="76" customWidth="1"/>
    <col min="6" max="6" width="12.85546875" style="82" customWidth="1"/>
    <col min="7" max="7" width="1.140625" style="76" customWidth="1"/>
    <col min="8" max="8" width="13.5703125" style="82" customWidth="1"/>
    <col min="9" max="9" width="1.140625" style="73" customWidth="1"/>
    <col min="10" max="10" width="9.140625" style="73"/>
    <col min="11" max="11" width="12" style="73" bestFit="1" customWidth="1"/>
    <col min="12" max="250" width="9.140625" style="73"/>
    <col min="251" max="251" width="64.7109375" style="73" customWidth="1"/>
    <col min="252" max="252" width="13.140625" style="73" customWidth="1"/>
    <col min="253" max="253" width="1.140625" style="73" customWidth="1"/>
    <col min="254" max="254" width="13.140625" style="73" customWidth="1"/>
    <col min="255" max="255" width="1.140625" style="73" customWidth="1"/>
    <col min="256" max="256" width="12.85546875" style="73" customWidth="1"/>
    <col min="257" max="257" width="1.140625" style="73" customWidth="1"/>
    <col min="258" max="258" width="13.5703125" style="73" customWidth="1"/>
    <col min="259" max="259" width="1.140625" style="73" customWidth="1"/>
    <col min="260" max="260" width="15.7109375" style="73" customWidth="1"/>
    <col min="261" max="261" width="11.7109375" style="73" bestFit="1" customWidth="1"/>
    <col min="262" max="262" width="9.140625" style="73"/>
    <col min="263" max="263" width="11.7109375" style="73" bestFit="1" customWidth="1"/>
    <col min="264" max="506" width="9.140625" style="73"/>
    <col min="507" max="507" width="64.7109375" style="73" customWidth="1"/>
    <col min="508" max="508" width="13.140625" style="73" customWidth="1"/>
    <col min="509" max="509" width="1.140625" style="73" customWidth="1"/>
    <col min="510" max="510" width="13.140625" style="73" customWidth="1"/>
    <col min="511" max="511" width="1.140625" style="73" customWidth="1"/>
    <col min="512" max="512" width="12.85546875" style="73" customWidth="1"/>
    <col min="513" max="513" width="1.140625" style="73" customWidth="1"/>
    <col min="514" max="514" width="13.5703125" style="73" customWidth="1"/>
    <col min="515" max="515" width="1.140625" style="73" customWidth="1"/>
    <col min="516" max="516" width="15.7109375" style="73" customWidth="1"/>
    <col min="517" max="517" width="11.7109375" style="73" bestFit="1" customWidth="1"/>
    <col min="518" max="518" width="9.140625" style="73"/>
    <col min="519" max="519" width="11.7109375" style="73" bestFit="1" customWidth="1"/>
    <col min="520" max="762" width="9.140625" style="73"/>
    <col min="763" max="763" width="64.7109375" style="73" customWidth="1"/>
    <col min="764" max="764" width="13.140625" style="73" customWidth="1"/>
    <col min="765" max="765" width="1.140625" style="73" customWidth="1"/>
    <col min="766" max="766" width="13.140625" style="73" customWidth="1"/>
    <col min="767" max="767" width="1.140625" style="73" customWidth="1"/>
    <col min="768" max="768" width="12.85546875" style="73" customWidth="1"/>
    <col min="769" max="769" width="1.140625" style="73" customWidth="1"/>
    <col min="770" max="770" width="13.5703125" style="73" customWidth="1"/>
    <col min="771" max="771" width="1.140625" style="73" customWidth="1"/>
    <col min="772" max="772" width="15.7109375" style="73" customWidth="1"/>
    <col min="773" max="773" width="11.7109375" style="73" bestFit="1" customWidth="1"/>
    <col min="774" max="774" width="9.140625" style="73"/>
    <col min="775" max="775" width="11.7109375" style="73" bestFit="1" customWidth="1"/>
    <col min="776" max="1018" width="9.140625" style="73"/>
    <col min="1019" max="1019" width="64.7109375" style="73" customWidth="1"/>
    <col min="1020" max="1020" width="13.140625" style="73" customWidth="1"/>
    <col min="1021" max="1021" width="1.140625" style="73" customWidth="1"/>
    <col min="1022" max="1022" width="13.140625" style="73" customWidth="1"/>
    <col min="1023" max="1023" width="1.140625" style="73" customWidth="1"/>
    <col min="1024" max="1024" width="12.85546875" style="73" customWidth="1"/>
    <col min="1025" max="1025" width="1.140625" style="73" customWidth="1"/>
    <col min="1026" max="1026" width="13.5703125" style="73" customWidth="1"/>
    <col min="1027" max="1027" width="1.140625" style="73" customWidth="1"/>
    <col min="1028" max="1028" width="15.7109375" style="73" customWidth="1"/>
    <col min="1029" max="1029" width="11.7109375" style="73" bestFit="1" customWidth="1"/>
    <col min="1030" max="1030" width="9.140625" style="73"/>
    <col min="1031" max="1031" width="11.7109375" style="73" bestFit="1" customWidth="1"/>
    <col min="1032" max="1274" width="9.140625" style="73"/>
    <col min="1275" max="1275" width="64.7109375" style="73" customWidth="1"/>
    <col min="1276" max="1276" width="13.140625" style="73" customWidth="1"/>
    <col min="1277" max="1277" width="1.140625" style="73" customWidth="1"/>
    <col min="1278" max="1278" width="13.140625" style="73" customWidth="1"/>
    <col min="1279" max="1279" width="1.140625" style="73" customWidth="1"/>
    <col min="1280" max="1280" width="12.85546875" style="73" customWidth="1"/>
    <col min="1281" max="1281" width="1.140625" style="73" customWidth="1"/>
    <col min="1282" max="1282" width="13.5703125" style="73" customWidth="1"/>
    <col min="1283" max="1283" width="1.140625" style="73" customWidth="1"/>
    <col min="1284" max="1284" width="15.7109375" style="73" customWidth="1"/>
    <col min="1285" max="1285" width="11.7109375" style="73" bestFit="1" customWidth="1"/>
    <col min="1286" max="1286" width="9.140625" style="73"/>
    <col min="1287" max="1287" width="11.7109375" style="73" bestFit="1" customWidth="1"/>
    <col min="1288" max="1530" width="9.140625" style="73"/>
    <col min="1531" max="1531" width="64.7109375" style="73" customWidth="1"/>
    <col min="1532" max="1532" width="13.140625" style="73" customWidth="1"/>
    <col min="1533" max="1533" width="1.140625" style="73" customWidth="1"/>
    <col min="1534" max="1534" width="13.140625" style="73" customWidth="1"/>
    <col min="1535" max="1535" width="1.140625" style="73" customWidth="1"/>
    <col min="1536" max="1536" width="12.85546875" style="73" customWidth="1"/>
    <col min="1537" max="1537" width="1.140625" style="73" customWidth="1"/>
    <col min="1538" max="1538" width="13.5703125" style="73" customWidth="1"/>
    <col min="1539" max="1539" width="1.140625" style="73" customWidth="1"/>
    <col min="1540" max="1540" width="15.7109375" style="73" customWidth="1"/>
    <col min="1541" max="1541" width="11.7109375" style="73" bestFit="1" customWidth="1"/>
    <col min="1542" max="1542" width="9.140625" style="73"/>
    <col min="1543" max="1543" width="11.7109375" style="73" bestFit="1" customWidth="1"/>
    <col min="1544" max="1786" width="9.140625" style="73"/>
    <col min="1787" max="1787" width="64.7109375" style="73" customWidth="1"/>
    <col min="1788" max="1788" width="13.140625" style="73" customWidth="1"/>
    <col min="1789" max="1789" width="1.140625" style="73" customWidth="1"/>
    <col min="1790" max="1790" width="13.140625" style="73" customWidth="1"/>
    <col min="1791" max="1791" width="1.140625" style="73" customWidth="1"/>
    <col min="1792" max="1792" width="12.85546875" style="73" customWidth="1"/>
    <col min="1793" max="1793" width="1.140625" style="73" customWidth="1"/>
    <col min="1794" max="1794" width="13.5703125" style="73" customWidth="1"/>
    <col min="1795" max="1795" width="1.140625" style="73" customWidth="1"/>
    <col min="1796" max="1796" width="15.7109375" style="73" customWidth="1"/>
    <col min="1797" max="1797" width="11.7109375" style="73" bestFit="1" customWidth="1"/>
    <col min="1798" max="1798" width="9.140625" style="73"/>
    <col min="1799" max="1799" width="11.7109375" style="73" bestFit="1" customWidth="1"/>
    <col min="1800" max="2042" width="9.140625" style="73"/>
    <col min="2043" max="2043" width="64.7109375" style="73" customWidth="1"/>
    <col min="2044" max="2044" width="13.140625" style="73" customWidth="1"/>
    <col min="2045" max="2045" width="1.140625" style="73" customWidth="1"/>
    <col min="2046" max="2046" width="13.140625" style="73" customWidth="1"/>
    <col min="2047" max="2047" width="1.140625" style="73" customWidth="1"/>
    <col min="2048" max="2048" width="12.85546875" style="73" customWidth="1"/>
    <col min="2049" max="2049" width="1.140625" style="73" customWidth="1"/>
    <col min="2050" max="2050" width="13.5703125" style="73" customWidth="1"/>
    <col min="2051" max="2051" width="1.140625" style="73" customWidth="1"/>
    <col min="2052" max="2052" width="15.7109375" style="73" customWidth="1"/>
    <col min="2053" max="2053" width="11.7109375" style="73" bestFit="1" customWidth="1"/>
    <col min="2054" max="2054" width="9.140625" style="73"/>
    <col min="2055" max="2055" width="11.7109375" style="73" bestFit="1" customWidth="1"/>
    <col min="2056" max="2298" width="9.140625" style="73"/>
    <col min="2299" max="2299" width="64.7109375" style="73" customWidth="1"/>
    <col min="2300" max="2300" width="13.140625" style="73" customWidth="1"/>
    <col min="2301" max="2301" width="1.140625" style="73" customWidth="1"/>
    <col min="2302" max="2302" width="13.140625" style="73" customWidth="1"/>
    <col min="2303" max="2303" width="1.140625" style="73" customWidth="1"/>
    <col min="2304" max="2304" width="12.85546875" style="73" customWidth="1"/>
    <col min="2305" max="2305" width="1.140625" style="73" customWidth="1"/>
    <col min="2306" max="2306" width="13.5703125" style="73" customWidth="1"/>
    <col min="2307" max="2307" width="1.140625" style="73" customWidth="1"/>
    <col min="2308" max="2308" width="15.7109375" style="73" customWidth="1"/>
    <col min="2309" max="2309" width="11.7109375" style="73" bestFit="1" customWidth="1"/>
    <col min="2310" max="2310" width="9.140625" style="73"/>
    <col min="2311" max="2311" width="11.7109375" style="73" bestFit="1" customWidth="1"/>
    <col min="2312" max="2554" width="9.140625" style="73"/>
    <col min="2555" max="2555" width="64.7109375" style="73" customWidth="1"/>
    <col min="2556" max="2556" width="13.140625" style="73" customWidth="1"/>
    <col min="2557" max="2557" width="1.140625" style="73" customWidth="1"/>
    <col min="2558" max="2558" width="13.140625" style="73" customWidth="1"/>
    <col min="2559" max="2559" width="1.140625" style="73" customWidth="1"/>
    <col min="2560" max="2560" width="12.85546875" style="73" customWidth="1"/>
    <col min="2561" max="2561" width="1.140625" style="73" customWidth="1"/>
    <col min="2562" max="2562" width="13.5703125" style="73" customWidth="1"/>
    <col min="2563" max="2563" width="1.140625" style="73" customWidth="1"/>
    <col min="2564" max="2564" width="15.7109375" style="73" customWidth="1"/>
    <col min="2565" max="2565" width="11.7109375" style="73" bestFit="1" customWidth="1"/>
    <col min="2566" max="2566" width="9.140625" style="73"/>
    <col min="2567" max="2567" width="11.7109375" style="73" bestFit="1" customWidth="1"/>
    <col min="2568" max="2810" width="9.140625" style="73"/>
    <col min="2811" max="2811" width="64.7109375" style="73" customWidth="1"/>
    <col min="2812" max="2812" width="13.140625" style="73" customWidth="1"/>
    <col min="2813" max="2813" width="1.140625" style="73" customWidth="1"/>
    <col min="2814" max="2814" width="13.140625" style="73" customWidth="1"/>
    <col min="2815" max="2815" width="1.140625" style="73" customWidth="1"/>
    <col min="2816" max="2816" width="12.85546875" style="73" customWidth="1"/>
    <col min="2817" max="2817" width="1.140625" style="73" customWidth="1"/>
    <col min="2818" max="2818" width="13.5703125" style="73" customWidth="1"/>
    <col min="2819" max="2819" width="1.140625" style="73" customWidth="1"/>
    <col min="2820" max="2820" width="15.7109375" style="73" customWidth="1"/>
    <col min="2821" max="2821" width="11.7109375" style="73" bestFit="1" customWidth="1"/>
    <col min="2822" max="2822" width="9.140625" style="73"/>
    <col min="2823" max="2823" width="11.7109375" style="73" bestFit="1" customWidth="1"/>
    <col min="2824" max="3066" width="9.140625" style="73"/>
    <col min="3067" max="3067" width="64.7109375" style="73" customWidth="1"/>
    <col min="3068" max="3068" width="13.140625" style="73" customWidth="1"/>
    <col min="3069" max="3069" width="1.140625" style="73" customWidth="1"/>
    <col min="3070" max="3070" width="13.140625" style="73" customWidth="1"/>
    <col min="3071" max="3071" width="1.140625" style="73" customWidth="1"/>
    <col min="3072" max="3072" width="12.85546875" style="73" customWidth="1"/>
    <col min="3073" max="3073" width="1.140625" style="73" customWidth="1"/>
    <col min="3074" max="3074" width="13.5703125" style="73" customWidth="1"/>
    <col min="3075" max="3075" width="1.140625" style="73" customWidth="1"/>
    <col min="3076" max="3076" width="15.7109375" style="73" customWidth="1"/>
    <col min="3077" max="3077" width="11.7109375" style="73" bestFit="1" customWidth="1"/>
    <col min="3078" max="3078" width="9.140625" style="73"/>
    <col min="3079" max="3079" width="11.7109375" style="73" bestFit="1" customWidth="1"/>
    <col min="3080" max="3322" width="9.140625" style="73"/>
    <col min="3323" max="3323" width="64.7109375" style="73" customWidth="1"/>
    <col min="3324" max="3324" width="13.140625" style="73" customWidth="1"/>
    <col min="3325" max="3325" width="1.140625" style="73" customWidth="1"/>
    <col min="3326" max="3326" width="13.140625" style="73" customWidth="1"/>
    <col min="3327" max="3327" width="1.140625" style="73" customWidth="1"/>
    <col min="3328" max="3328" width="12.85546875" style="73" customWidth="1"/>
    <col min="3329" max="3329" width="1.140625" style="73" customWidth="1"/>
    <col min="3330" max="3330" width="13.5703125" style="73" customWidth="1"/>
    <col min="3331" max="3331" width="1.140625" style="73" customWidth="1"/>
    <col min="3332" max="3332" width="15.7109375" style="73" customWidth="1"/>
    <col min="3333" max="3333" width="11.7109375" style="73" bestFit="1" customWidth="1"/>
    <col min="3334" max="3334" width="9.140625" style="73"/>
    <col min="3335" max="3335" width="11.7109375" style="73" bestFit="1" customWidth="1"/>
    <col min="3336" max="3578" width="9.140625" style="73"/>
    <col min="3579" max="3579" width="64.7109375" style="73" customWidth="1"/>
    <col min="3580" max="3580" width="13.140625" style="73" customWidth="1"/>
    <col min="3581" max="3581" width="1.140625" style="73" customWidth="1"/>
    <col min="3582" max="3582" width="13.140625" style="73" customWidth="1"/>
    <col min="3583" max="3583" width="1.140625" style="73" customWidth="1"/>
    <col min="3584" max="3584" width="12.85546875" style="73" customWidth="1"/>
    <col min="3585" max="3585" width="1.140625" style="73" customWidth="1"/>
    <col min="3586" max="3586" width="13.5703125" style="73" customWidth="1"/>
    <col min="3587" max="3587" width="1.140625" style="73" customWidth="1"/>
    <col min="3588" max="3588" width="15.7109375" style="73" customWidth="1"/>
    <col min="3589" max="3589" width="11.7109375" style="73" bestFit="1" customWidth="1"/>
    <col min="3590" max="3590" width="9.140625" style="73"/>
    <col min="3591" max="3591" width="11.7109375" style="73" bestFit="1" customWidth="1"/>
    <col min="3592" max="3834" width="9.140625" style="73"/>
    <col min="3835" max="3835" width="64.7109375" style="73" customWidth="1"/>
    <col min="3836" max="3836" width="13.140625" style="73" customWidth="1"/>
    <col min="3837" max="3837" width="1.140625" style="73" customWidth="1"/>
    <col min="3838" max="3838" width="13.140625" style="73" customWidth="1"/>
    <col min="3839" max="3839" width="1.140625" style="73" customWidth="1"/>
    <col min="3840" max="3840" width="12.85546875" style="73" customWidth="1"/>
    <col min="3841" max="3841" width="1.140625" style="73" customWidth="1"/>
    <col min="3842" max="3842" width="13.5703125" style="73" customWidth="1"/>
    <col min="3843" max="3843" width="1.140625" style="73" customWidth="1"/>
    <col min="3844" max="3844" width="15.7109375" style="73" customWidth="1"/>
    <col min="3845" max="3845" width="11.7109375" style="73" bestFit="1" customWidth="1"/>
    <col min="3846" max="3846" width="9.140625" style="73"/>
    <col min="3847" max="3847" width="11.7109375" style="73" bestFit="1" customWidth="1"/>
    <col min="3848" max="4090" width="9.140625" style="73"/>
    <col min="4091" max="4091" width="64.7109375" style="73" customWidth="1"/>
    <col min="4092" max="4092" width="13.140625" style="73" customWidth="1"/>
    <col min="4093" max="4093" width="1.140625" style="73" customWidth="1"/>
    <col min="4094" max="4094" width="13.140625" style="73" customWidth="1"/>
    <col min="4095" max="4095" width="1.140625" style="73" customWidth="1"/>
    <col min="4096" max="4096" width="12.85546875" style="73" customWidth="1"/>
    <col min="4097" max="4097" width="1.140625" style="73" customWidth="1"/>
    <col min="4098" max="4098" width="13.5703125" style="73" customWidth="1"/>
    <col min="4099" max="4099" width="1.140625" style="73" customWidth="1"/>
    <col min="4100" max="4100" width="15.7109375" style="73" customWidth="1"/>
    <col min="4101" max="4101" width="11.7109375" style="73" bestFit="1" customWidth="1"/>
    <col min="4102" max="4102" width="9.140625" style="73"/>
    <col min="4103" max="4103" width="11.7109375" style="73" bestFit="1" customWidth="1"/>
    <col min="4104" max="4346" width="9.140625" style="73"/>
    <col min="4347" max="4347" width="64.7109375" style="73" customWidth="1"/>
    <col min="4348" max="4348" width="13.140625" style="73" customWidth="1"/>
    <col min="4349" max="4349" width="1.140625" style="73" customWidth="1"/>
    <col min="4350" max="4350" width="13.140625" style="73" customWidth="1"/>
    <col min="4351" max="4351" width="1.140625" style="73" customWidth="1"/>
    <col min="4352" max="4352" width="12.85546875" style="73" customWidth="1"/>
    <col min="4353" max="4353" width="1.140625" style="73" customWidth="1"/>
    <col min="4354" max="4354" width="13.5703125" style="73" customWidth="1"/>
    <col min="4355" max="4355" width="1.140625" style="73" customWidth="1"/>
    <col min="4356" max="4356" width="15.7109375" style="73" customWidth="1"/>
    <col min="4357" max="4357" width="11.7109375" style="73" bestFit="1" customWidth="1"/>
    <col min="4358" max="4358" width="9.140625" style="73"/>
    <col min="4359" max="4359" width="11.7109375" style="73" bestFit="1" customWidth="1"/>
    <col min="4360" max="4602" width="9.140625" style="73"/>
    <col min="4603" max="4603" width="64.7109375" style="73" customWidth="1"/>
    <col min="4604" max="4604" width="13.140625" style="73" customWidth="1"/>
    <col min="4605" max="4605" width="1.140625" style="73" customWidth="1"/>
    <col min="4606" max="4606" width="13.140625" style="73" customWidth="1"/>
    <col min="4607" max="4607" width="1.140625" style="73" customWidth="1"/>
    <col min="4608" max="4608" width="12.85546875" style="73" customWidth="1"/>
    <col min="4609" max="4609" width="1.140625" style="73" customWidth="1"/>
    <col min="4610" max="4610" width="13.5703125" style="73" customWidth="1"/>
    <col min="4611" max="4611" width="1.140625" style="73" customWidth="1"/>
    <col min="4612" max="4612" width="15.7109375" style="73" customWidth="1"/>
    <col min="4613" max="4613" width="11.7109375" style="73" bestFit="1" customWidth="1"/>
    <col min="4614" max="4614" width="9.140625" style="73"/>
    <col min="4615" max="4615" width="11.7109375" style="73" bestFit="1" customWidth="1"/>
    <col min="4616" max="4858" width="9.140625" style="73"/>
    <col min="4859" max="4859" width="64.7109375" style="73" customWidth="1"/>
    <col min="4860" max="4860" width="13.140625" style="73" customWidth="1"/>
    <col min="4861" max="4861" width="1.140625" style="73" customWidth="1"/>
    <col min="4862" max="4862" width="13.140625" style="73" customWidth="1"/>
    <col min="4863" max="4863" width="1.140625" style="73" customWidth="1"/>
    <col min="4864" max="4864" width="12.85546875" style="73" customWidth="1"/>
    <col min="4865" max="4865" width="1.140625" style="73" customWidth="1"/>
    <col min="4866" max="4866" width="13.5703125" style="73" customWidth="1"/>
    <col min="4867" max="4867" width="1.140625" style="73" customWidth="1"/>
    <col min="4868" max="4868" width="15.7109375" style="73" customWidth="1"/>
    <col min="4869" max="4869" width="11.7109375" style="73" bestFit="1" customWidth="1"/>
    <col min="4870" max="4870" width="9.140625" style="73"/>
    <col min="4871" max="4871" width="11.7109375" style="73" bestFit="1" customWidth="1"/>
    <col min="4872" max="5114" width="9.140625" style="73"/>
    <col min="5115" max="5115" width="64.7109375" style="73" customWidth="1"/>
    <col min="5116" max="5116" width="13.140625" style="73" customWidth="1"/>
    <col min="5117" max="5117" width="1.140625" style="73" customWidth="1"/>
    <col min="5118" max="5118" width="13.140625" style="73" customWidth="1"/>
    <col min="5119" max="5119" width="1.140625" style="73" customWidth="1"/>
    <col min="5120" max="5120" width="12.85546875" style="73" customWidth="1"/>
    <col min="5121" max="5121" width="1.140625" style="73" customWidth="1"/>
    <col min="5122" max="5122" width="13.5703125" style="73" customWidth="1"/>
    <col min="5123" max="5123" width="1.140625" style="73" customWidth="1"/>
    <col min="5124" max="5124" width="15.7109375" style="73" customWidth="1"/>
    <col min="5125" max="5125" width="11.7109375" style="73" bestFit="1" customWidth="1"/>
    <col min="5126" max="5126" width="9.140625" style="73"/>
    <col min="5127" max="5127" width="11.7109375" style="73" bestFit="1" customWidth="1"/>
    <col min="5128" max="5370" width="9.140625" style="73"/>
    <col min="5371" max="5371" width="64.7109375" style="73" customWidth="1"/>
    <col min="5372" max="5372" width="13.140625" style="73" customWidth="1"/>
    <col min="5373" max="5373" width="1.140625" style="73" customWidth="1"/>
    <col min="5374" max="5374" width="13.140625" style="73" customWidth="1"/>
    <col min="5375" max="5375" width="1.140625" style="73" customWidth="1"/>
    <col min="5376" max="5376" width="12.85546875" style="73" customWidth="1"/>
    <col min="5377" max="5377" width="1.140625" style="73" customWidth="1"/>
    <col min="5378" max="5378" width="13.5703125" style="73" customWidth="1"/>
    <col min="5379" max="5379" width="1.140625" style="73" customWidth="1"/>
    <col min="5380" max="5380" width="15.7109375" style="73" customWidth="1"/>
    <col min="5381" max="5381" width="11.7109375" style="73" bestFit="1" customWidth="1"/>
    <col min="5382" max="5382" width="9.140625" style="73"/>
    <col min="5383" max="5383" width="11.7109375" style="73" bestFit="1" customWidth="1"/>
    <col min="5384" max="5626" width="9.140625" style="73"/>
    <col min="5627" max="5627" width="64.7109375" style="73" customWidth="1"/>
    <col min="5628" max="5628" width="13.140625" style="73" customWidth="1"/>
    <col min="5629" max="5629" width="1.140625" style="73" customWidth="1"/>
    <col min="5630" max="5630" width="13.140625" style="73" customWidth="1"/>
    <col min="5631" max="5631" width="1.140625" style="73" customWidth="1"/>
    <col min="5632" max="5632" width="12.85546875" style="73" customWidth="1"/>
    <col min="5633" max="5633" width="1.140625" style="73" customWidth="1"/>
    <col min="5634" max="5634" width="13.5703125" style="73" customWidth="1"/>
    <col min="5635" max="5635" width="1.140625" style="73" customWidth="1"/>
    <col min="5636" max="5636" width="15.7109375" style="73" customWidth="1"/>
    <col min="5637" max="5637" width="11.7109375" style="73" bestFit="1" customWidth="1"/>
    <col min="5638" max="5638" width="9.140625" style="73"/>
    <col min="5639" max="5639" width="11.7109375" style="73" bestFit="1" customWidth="1"/>
    <col min="5640" max="5882" width="9.140625" style="73"/>
    <col min="5883" max="5883" width="64.7109375" style="73" customWidth="1"/>
    <col min="5884" max="5884" width="13.140625" style="73" customWidth="1"/>
    <col min="5885" max="5885" width="1.140625" style="73" customWidth="1"/>
    <col min="5886" max="5886" width="13.140625" style="73" customWidth="1"/>
    <col min="5887" max="5887" width="1.140625" style="73" customWidth="1"/>
    <col min="5888" max="5888" width="12.85546875" style="73" customWidth="1"/>
    <col min="5889" max="5889" width="1.140625" style="73" customWidth="1"/>
    <col min="5890" max="5890" width="13.5703125" style="73" customWidth="1"/>
    <col min="5891" max="5891" width="1.140625" style="73" customWidth="1"/>
    <col min="5892" max="5892" width="15.7109375" style="73" customWidth="1"/>
    <col min="5893" max="5893" width="11.7109375" style="73" bestFit="1" customWidth="1"/>
    <col min="5894" max="5894" width="9.140625" style="73"/>
    <col min="5895" max="5895" width="11.7109375" style="73" bestFit="1" customWidth="1"/>
    <col min="5896" max="6138" width="9.140625" style="73"/>
    <col min="6139" max="6139" width="64.7109375" style="73" customWidth="1"/>
    <col min="6140" max="6140" width="13.140625" style="73" customWidth="1"/>
    <col min="6141" max="6141" width="1.140625" style="73" customWidth="1"/>
    <col min="6142" max="6142" width="13.140625" style="73" customWidth="1"/>
    <col min="6143" max="6143" width="1.140625" style="73" customWidth="1"/>
    <col min="6144" max="6144" width="12.85546875" style="73" customWidth="1"/>
    <col min="6145" max="6145" width="1.140625" style="73" customWidth="1"/>
    <col min="6146" max="6146" width="13.5703125" style="73" customWidth="1"/>
    <col min="6147" max="6147" width="1.140625" style="73" customWidth="1"/>
    <col min="6148" max="6148" width="15.7109375" style="73" customWidth="1"/>
    <col min="6149" max="6149" width="11.7109375" style="73" bestFit="1" customWidth="1"/>
    <col min="6150" max="6150" width="9.140625" style="73"/>
    <col min="6151" max="6151" width="11.7109375" style="73" bestFit="1" customWidth="1"/>
    <col min="6152" max="6394" width="9.140625" style="73"/>
    <col min="6395" max="6395" width="64.7109375" style="73" customWidth="1"/>
    <col min="6396" max="6396" width="13.140625" style="73" customWidth="1"/>
    <col min="6397" max="6397" width="1.140625" style="73" customWidth="1"/>
    <col min="6398" max="6398" width="13.140625" style="73" customWidth="1"/>
    <col min="6399" max="6399" width="1.140625" style="73" customWidth="1"/>
    <col min="6400" max="6400" width="12.85546875" style="73" customWidth="1"/>
    <col min="6401" max="6401" width="1.140625" style="73" customWidth="1"/>
    <col min="6402" max="6402" width="13.5703125" style="73" customWidth="1"/>
    <col min="6403" max="6403" width="1.140625" style="73" customWidth="1"/>
    <col min="6404" max="6404" width="15.7109375" style="73" customWidth="1"/>
    <col min="6405" max="6405" width="11.7109375" style="73" bestFit="1" customWidth="1"/>
    <col min="6406" max="6406" width="9.140625" style="73"/>
    <col min="6407" max="6407" width="11.7109375" style="73" bestFit="1" customWidth="1"/>
    <col min="6408" max="6650" width="9.140625" style="73"/>
    <col min="6651" max="6651" width="64.7109375" style="73" customWidth="1"/>
    <col min="6652" max="6652" width="13.140625" style="73" customWidth="1"/>
    <col min="6653" max="6653" width="1.140625" style="73" customWidth="1"/>
    <col min="6654" max="6654" width="13.140625" style="73" customWidth="1"/>
    <col min="6655" max="6655" width="1.140625" style="73" customWidth="1"/>
    <col min="6656" max="6656" width="12.85546875" style="73" customWidth="1"/>
    <col min="6657" max="6657" width="1.140625" style="73" customWidth="1"/>
    <col min="6658" max="6658" width="13.5703125" style="73" customWidth="1"/>
    <col min="6659" max="6659" width="1.140625" style="73" customWidth="1"/>
    <col min="6660" max="6660" width="15.7109375" style="73" customWidth="1"/>
    <col min="6661" max="6661" width="11.7109375" style="73" bestFit="1" customWidth="1"/>
    <col min="6662" max="6662" width="9.140625" style="73"/>
    <col min="6663" max="6663" width="11.7109375" style="73" bestFit="1" customWidth="1"/>
    <col min="6664" max="6906" width="9.140625" style="73"/>
    <col min="6907" max="6907" width="64.7109375" style="73" customWidth="1"/>
    <col min="6908" max="6908" width="13.140625" style="73" customWidth="1"/>
    <col min="6909" max="6909" width="1.140625" style="73" customWidth="1"/>
    <col min="6910" max="6910" width="13.140625" style="73" customWidth="1"/>
    <col min="6911" max="6911" width="1.140625" style="73" customWidth="1"/>
    <col min="6912" max="6912" width="12.85546875" style="73" customWidth="1"/>
    <col min="6913" max="6913" width="1.140625" style="73" customWidth="1"/>
    <col min="6914" max="6914" width="13.5703125" style="73" customWidth="1"/>
    <col min="6915" max="6915" width="1.140625" style="73" customWidth="1"/>
    <col min="6916" max="6916" width="15.7109375" style="73" customWidth="1"/>
    <col min="6917" max="6917" width="11.7109375" style="73" bestFit="1" customWidth="1"/>
    <col min="6918" max="6918" width="9.140625" style="73"/>
    <col min="6919" max="6919" width="11.7109375" style="73" bestFit="1" customWidth="1"/>
    <col min="6920" max="7162" width="9.140625" style="73"/>
    <col min="7163" max="7163" width="64.7109375" style="73" customWidth="1"/>
    <col min="7164" max="7164" width="13.140625" style="73" customWidth="1"/>
    <col min="7165" max="7165" width="1.140625" style="73" customWidth="1"/>
    <col min="7166" max="7166" width="13.140625" style="73" customWidth="1"/>
    <col min="7167" max="7167" width="1.140625" style="73" customWidth="1"/>
    <col min="7168" max="7168" width="12.85546875" style="73" customWidth="1"/>
    <col min="7169" max="7169" width="1.140625" style="73" customWidth="1"/>
    <col min="7170" max="7170" width="13.5703125" style="73" customWidth="1"/>
    <col min="7171" max="7171" width="1.140625" style="73" customWidth="1"/>
    <col min="7172" max="7172" width="15.7109375" style="73" customWidth="1"/>
    <col min="7173" max="7173" width="11.7109375" style="73" bestFit="1" customWidth="1"/>
    <col min="7174" max="7174" width="9.140625" style="73"/>
    <col min="7175" max="7175" width="11.7109375" style="73" bestFit="1" customWidth="1"/>
    <col min="7176" max="7418" width="9.140625" style="73"/>
    <col min="7419" max="7419" width="64.7109375" style="73" customWidth="1"/>
    <col min="7420" max="7420" width="13.140625" style="73" customWidth="1"/>
    <col min="7421" max="7421" width="1.140625" style="73" customWidth="1"/>
    <col min="7422" max="7422" width="13.140625" style="73" customWidth="1"/>
    <col min="7423" max="7423" width="1.140625" style="73" customWidth="1"/>
    <col min="7424" max="7424" width="12.85546875" style="73" customWidth="1"/>
    <col min="7425" max="7425" width="1.140625" style="73" customWidth="1"/>
    <col min="7426" max="7426" width="13.5703125" style="73" customWidth="1"/>
    <col min="7427" max="7427" width="1.140625" style="73" customWidth="1"/>
    <col min="7428" max="7428" width="15.7109375" style="73" customWidth="1"/>
    <col min="7429" max="7429" width="11.7109375" style="73" bestFit="1" customWidth="1"/>
    <col min="7430" max="7430" width="9.140625" style="73"/>
    <col min="7431" max="7431" width="11.7109375" style="73" bestFit="1" customWidth="1"/>
    <col min="7432" max="7674" width="9.140625" style="73"/>
    <col min="7675" max="7675" width="64.7109375" style="73" customWidth="1"/>
    <col min="7676" max="7676" width="13.140625" style="73" customWidth="1"/>
    <col min="7677" max="7677" width="1.140625" style="73" customWidth="1"/>
    <col min="7678" max="7678" width="13.140625" style="73" customWidth="1"/>
    <col min="7679" max="7679" width="1.140625" style="73" customWidth="1"/>
    <col min="7680" max="7680" width="12.85546875" style="73" customWidth="1"/>
    <col min="7681" max="7681" width="1.140625" style="73" customWidth="1"/>
    <col min="7682" max="7682" width="13.5703125" style="73" customWidth="1"/>
    <col min="7683" max="7683" width="1.140625" style="73" customWidth="1"/>
    <col min="7684" max="7684" width="15.7109375" style="73" customWidth="1"/>
    <col min="7685" max="7685" width="11.7109375" style="73" bestFit="1" customWidth="1"/>
    <col min="7686" max="7686" width="9.140625" style="73"/>
    <col min="7687" max="7687" width="11.7109375" style="73" bestFit="1" customWidth="1"/>
    <col min="7688" max="7930" width="9.140625" style="73"/>
    <col min="7931" max="7931" width="64.7109375" style="73" customWidth="1"/>
    <col min="7932" max="7932" width="13.140625" style="73" customWidth="1"/>
    <col min="7933" max="7933" width="1.140625" style="73" customWidth="1"/>
    <col min="7934" max="7934" width="13.140625" style="73" customWidth="1"/>
    <col min="7935" max="7935" width="1.140625" style="73" customWidth="1"/>
    <col min="7936" max="7936" width="12.85546875" style="73" customWidth="1"/>
    <col min="7937" max="7937" width="1.140625" style="73" customWidth="1"/>
    <col min="7938" max="7938" width="13.5703125" style="73" customWidth="1"/>
    <col min="7939" max="7939" width="1.140625" style="73" customWidth="1"/>
    <col min="7940" max="7940" width="15.7109375" style="73" customWidth="1"/>
    <col min="7941" max="7941" width="11.7109375" style="73" bestFit="1" customWidth="1"/>
    <col min="7942" max="7942" width="9.140625" style="73"/>
    <col min="7943" max="7943" width="11.7109375" style="73" bestFit="1" customWidth="1"/>
    <col min="7944" max="8186" width="9.140625" style="73"/>
    <col min="8187" max="8187" width="64.7109375" style="73" customWidth="1"/>
    <col min="8188" max="8188" width="13.140625" style="73" customWidth="1"/>
    <col min="8189" max="8189" width="1.140625" style="73" customWidth="1"/>
    <col min="8190" max="8190" width="13.140625" style="73" customWidth="1"/>
    <col min="8191" max="8191" width="1.140625" style="73" customWidth="1"/>
    <col min="8192" max="8192" width="12.85546875" style="73" customWidth="1"/>
    <col min="8193" max="8193" width="1.140625" style="73" customWidth="1"/>
    <col min="8194" max="8194" width="13.5703125" style="73" customWidth="1"/>
    <col min="8195" max="8195" width="1.140625" style="73" customWidth="1"/>
    <col min="8196" max="8196" width="15.7109375" style="73" customWidth="1"/>
    <col min="8197" max="8197" width="11.7109375" style="73" bestFit="1" customWidth="1"/>
    <col min="8198" max="8198" width="9.140625" style="73"/>
    <col min="8199" max="8199" width="11.7109375" style="73" bestFit="1" customWidth="1"/>
    <col min="8200" max="8442" width="9.140625" style="73"/>
    <col min="8443" max="8443" width="64.7109375" style="73" customWidth="1"/>
    <col min="8444" max="8444" width="13.140625" style="73" customWidth="1"/>
    <col min="8445" max="8445" width="1.140625" style="73" customWidth="1"/>
    <col min="8446" max="8446" width="13.140625" style="73" customWidth="1"/>
    <col min="8447" max="8447" width="1.140625" style="73" customWidth="1"/>
    <col min="8448" max="8448" width="12.85546875" style="73" customWidth="1"/>
    <col min="8449" max="8449" width="1.140625" style="73" customWidth="1"/>
    <col min="8450" max="8450" width="13.5703125" style="73" customWidth="1"/>
    <col min="8451" max="8451" width="1.140625" style="73" customWidth="1"/>
    <col min="8452" max="8452" width="15.7109375" style="73" customWidth="1"/>
    <col min="8453" max="8453" width="11.7109375" style="73" bestFit="1" customWidth="1"/>
    <col min="8454" max="8454" width="9.140625" style="73"/>
    <col min="8455" max="8455" width="11.7109375" style="73" bestFit="1" customWidth="1"/>
    <col min="8456" max="8698" width="9.140625" style="73"/>
    <col min="8699" max="8699" width="64.7109375" style="73" customWidth="1"/>
    <col min="8700" max="8700" width="13.140625" style="73" customWidth="1"/>
    <col min="8701" max="8701" width="1.140625" style="73" customWidth="1"/>
    <col min="8702" max="8702" width="13.140625" style="73" customWidth="1"/>
    <col min="8703" max="8703" width="1.140625" style="73" customWidth="1"/>
    <col min="8704" max="8704" width="12.85546875" style="73" customWidth="1"/>
    <col min="8705" max="8705" width="1.140625" style="73" customWidth="1"/>
    <col min="8706" max="8706" width="13.5703125" style="73" customWidth="1"/>
    <col min="8707" max="8707" width="1.140625" style="73" customWidth="1"/>
    <col min="8708" max="8708" width="15.7109375" style="73" customWidth="1"/>
    <col min="8709" max="8709" width="11.7109375" style="73" bestFit="1" customWidth="1"/>
    <col min="8710" max="8710" width="9.140625" style="73"/>
    <col min="8711" max="8711" width="11.7109375" style="73" bestFit="1" customWidth="1"/>
    <col min="8712" max="8954" width="9.140625" style="73"/>
    <col min="8955" max="8955" width="64.7109375" style="73" customWidth="1"/>
    <col min="8956" max="8956" width="13.140625" style="73" customWidth="1"/>
    <col min="8957" max="8957" width="1.140625" style="73" customWidth="1"/>
    <col min="8958" max="8958" width="13.140625" style="73" customWidth="1"/>
    <col min="8959" max="8959" width="1.140625" style="73" customWidth="1"/>
    <col min="8960" max="8960" width="12.85546875" style="73" customWidth="1"/>
    <col min="8961" max="8961" width="1.140625" style="73" customWidth="1"/>
    <col min="8962" max="8962" width="13.5703125" style="73" customWidth="1"/>
    <col min="8963" max="8963" width="1.140625" style="73" customWidth="1"/>
    <col min="8964" max="8964" width="15.7109375" style="73" customWidth="1"/>
    <col min="8965" max="8965" width="11.7109375" style="73" bestFit="1" customWidth="1"/>
    <col min="8966" max="8966" width="9.140625" style="73"/>
    <col min="8967" max="8967" width="11.7109375" style="73" bestFit="1" customWidth="1"/>
    <col min="8968" max="9210" width="9.140625" style="73"/>
    <col min="9211" max="9211" width="64.7109375" style="73" customWidth="1"/>
    <col min="9212" max="9212" width="13.140625" style="73" customWidth="1"/>
    <col min="9213" max="9213" width="1.140625" style="73" customWidth="1"/>
    <col min="9214" max="9214" width="13.140625" style="73" customWidth="1"/>
    <col min="9215" max="9215" width="1.140625" style="73" customWidth="1"/>
    <col min="9216" max="9216" width="12.85546875" style="73" customWidth="1"/>
    <col min="9217" max="9217" width="1.140625" style="73" customWidth="1"/>
    <col min="9218" max="9218" width="13.5703125" style="73" customWidth="1"/>
    <col min="9219" max="9219" width="1.140625" style="73" customWidth="1"/>
    <col min="9220" max="9220" width="15.7109375" style="73" customWidth="1"/>
    <col min="9221" max="9221" width="11.7109375" style="73" bestFit="1" customWidth="1"/>
    <col min="9222" max="9222" width="9.140625" style="73"/>
    <col min="9223" max="9223" width="11.7109375" style="73" bestFit="1" customWidth="1"/>
    <col min="9224" max="9466" width="9.140625" style="73"/>
    <col min="9467" max="9467" width="64.7109375" style="73" customWidth="1"/>
    <col min="9468" max="9468" width="13.140625" style="73" customWidth="1"/>
    <col min="9469" max="9469" width="1.140625" style="73" customWidth="1"/>
    <col min="9470" max="9470" width="13.140625" style="73" customWidth="1"/>
    <col min="9471" max="9471" width="1.140625" style="73" customWidth="1"/>
    <col min="9472" max="9472" width="12.85546875" style="73" customWidth="1"/>
    <col min="9473" max="9473" width="1.140625" style="73" customWidth="1"/>
    <col min="9474" max="9474" width="13.5703125" style="73" customWidth="1"/>
    <col min="9475" max="9475" width="1.140625" style="73" customWidth="1"/>
    <col min="9476" max="9476" width="15.7109375" style="73" customWidth="1"/>
    <col min="9477" max="9477" width="11.7109375" style="73" bestFit="1" customWidth="1"/>
    <col min="9478" max="9478" width="9.140625" style="73"/>
    <col min="9479" max="9479" width="11.7109375" style="73" bestFit="1" customWidth="1"/>
    <col min="9480" max="9722" width="9.140625" style="73"/>
    <col min="9723" max="9723" width="64.7109375" style="73" customWidth="1"/>
    <col min="9724" max="9724" width="13.140625" style="73" customWidth="1"/>
    <col min="9725" max="9725" width="1.140625" style="73" customWidth="1"/>
    <col min="9726" max="9726" width="13.140625" style="73" customWidth="1"/>
    <col min="9727" max="9727" width="1.140625" style="73" customWidth="1"/>
    <col min="9728" max="9728" width="12.85546875" style="73" customWidth="1"/>
    <col min="9729" max="9729" width="1.140625" style="73" customWidth="1"/>
    <col min="9730" max="9730" width="13.5703125" style="73" customWidth="1"/>
    <col min="9731" max="9731" width="1.140625" style="73" customWidth="1"/>
    <col min="9732" max="9732" width="15.7109375" style="73" customWidth="1"/>
    <col min="9733" max="9733" width="11.7109375" style="73" bestFit="1" customWidth="1"/>
    <col min="9734" max="9734" width="9.140625" style="73"/>
    <col min="9735" max="9735" width="11.7109375" style="73" bestFit="1" customWidth="1"/>
    <col min="9736" max="9978" width="9.140625" style="73"/>
    <col min="9979" max="9979" width="64.7109375" style="73" customWidth="1"/>
    <col min="9980" max="9980" width="13.140625" style="73" customWidth="1"/>
    <col min="9981" max="9981" width="1.140625" style="73" customWidth="1"/>
    <col min="9982" max="9982" width="13.140625" style="73" customWidth="1"/>
    <col min="9983" max="9983" width="1.140625" style="73" customWidth="1"/>
    <col min="9984" max="9984" width="12.85546875" style="73" customWidth="1"/>
    <col min="9985" max="9985" width="1.140625" style="73" customWidth="1"/>
    <col min="9986" max="9986" width="13.5703125" style="73" customWidth="1"/>
    <col min="9987" max="9987" width="1.140625" style="73" customWidth="1"/>
    <col min="9988" max="9988" width="15.7109375" style="73" customWidth="1"/>
    <col min="9989" max="9989" width="11.7109375" style="73" bestFit="1" customWidth="1"/>
    <col min="9990" max="9990" width="9.140625" style="73"/>
    <col min="9991" max="9991" width="11.7109375" style="73" bestFit="1" customWidth="1"/>
    <col min="9992" max="10234" width="9.140625" style="73"/>
    <col min="10235" max="10235" width="64.7109375" style="73" customWidth="1"/>
    <col min="10236" max="10236" width="13.140625" style="73" customWidth="1"/>
    <col min="10237" max="10237" width="1.140625" style="73" customWidth="1"/>
    <col min="10238" max="10238" width="13.140625" style="73" customWidth="1"/>
    <col min="10239" max="10239" width="1.140625" style="73" customWidth="1"/>
    <col min="10240" max="10240" width="12.85546875" style="73" customWidth="1"/>
    <col min="10241" max="10241" width="1.140625" style="73" customWidth="1"/>
    <col min="10242" max="10242" width="13.5703125" style="73" customWidth="1"/>
    <col min="10243" max="10243" width="1.140625" style="73" customWidth="1"/>
    <col min="10244" max="10244" width="15.7109375" style="73" customWidth="1"/>
    <col min="10245" max="10245" width="11.7109375" style="73" bestFit="1" customWidth="1"/>
    <col min="10246" max="10246" width="9.140625" style="73"/>
    <col min="10247" max="10247" width="11.7109375" style="73" bestFit="1" customWidth="1"/>
    <col min="10248" max="10490" width="9.140625" style="73"/>
    <col min="10491" max="10491" width="64.7109375" style="73" customWidth="1"/>
    <col min="10492" max="10492" width="13.140625" style="73" customWidth="1"/>
    <col min="10493" max="10493" width="1.140625" style="73" customWidth="1"/>
    <col min="10494" max="10494" width="13.140625" style="73" customWidth="1"/>
    <col min="10495" max="10495" width="1.140625" style="73" customWidth="1"/>
    <col min="10496" max="10496" width="12.85546875" style="73" customWidth="1"/>
    <col min="10497" max="10497" width="1.140625" style="73" customWidth="1"/>
    <col min="10498" max="10498" width="13.5703125" style="73" customWidth="1"/>
    <col min="10499" max="10499" width="1.140625" style="73" customWidth="1"/>
    <col min="10500" max="10500" width="15.7109375" style="73" customWidth="1"/>
    <col min="10501" max="10501" width="11.7109375" style="73" bestFit="1" customWidth="1"/>
    <col min="10502" max="10502" width="9.140625" style="73"/>
    <col min="10503" max="10503" width="11.7109375" style="73" bestFit="1" customWidth="1"/>
    <col min="10504" max="10746" width="9.140625" style="73"/>
    <col min="10747" max="10747" width="64.7109375" style="73" customWidth="1"/>
    <col min="10748" max="10748" width="13.140625" style="73" customWidth="1"/>
    <col min="10749" max="10749" width="1.140625" style="73" customWidth="1"/>
    <col min="10750" max="10750" width="13.140625" style="73" customWidth="1"/>
    <col min="10751" max="10751" width="1.140625" style="73" customWidth="1"/>
    <col min="10752" max="10752" width="12.85546875" style="73" customWidth="1"/>
    <col min="10753" max="10753" width="1.140625" style="73" customWidth="1"/>
    <col min="10754" max="10754" width="13.5703125" style="73" customWidth="1"/>
    <col min="10755" max="10755" width="1.140625" style="73" customWidth="1"/>
    <col min="10756" max="10756" width="15.7109375" style="73" customWidth="1"/>
    <col min="10757" max="10757" width="11.7109375" style="73" bestFit="1" customWidth="1"/>
    <col min="10758" max="10758" width="9.140625" style="73"/>
    <col min="10759" max="10759" width="11.7109375" style="73" bestFit="1" customWidth="1"/>
    <col min="10760" max="11002" width="9.140625" style="73"/>
    <col min="11003" max="11003" width="64.7109375" style="73" customWidth="1"/>
    <col min="11004" max="11004" width="13.140625" style="73" customWidth="1"/>
    <col min="11005" max="11005" width="1.140625" style="73" customWidth="1"/>
    <col min="11006" max="11006" width="13.140625" style="73" customWidth="1"/>
    <col min="11007" max="11007" width="1.140625" style="73" customWidth="1"/>
    <col min="11008" max="11008" width="12.85546875" style="73" customWidth="1"/>
    <col min="11009" max="11009" width="1.140625" style="73" customWidth="1"/>
    <col min="11010" max="11010" width="13.5703125" style="73" customWidth="1"/>
    <col min="11011" max="11011" width="1.140625" style="73" customWidth="1"/>
    <col min="11012" max="11012" width="15.7109375" style="73" customWidth="1"/>
    <col min="11013" max="11013" width="11.7109375" style="73" bestFit="1" customWidth="1"/>
    <col min="11014" max="11014" width="9.140625" style="73"/>
    <col min="11015" max="11015" width="11.7109375" style="73" bestFit="1" customWidth="1"/>
    <col min="11016" max="11258" width="9.140625" style="73"/>
    <col min="11259" max="11259" width="64.7109375" style="73" customWidth="1"/>
    <col min="11260" max="11260" width="13.140625" style="73" customWidth="1"/>
    <col min="11261" max="11261" width="1.140625" style="73" customWidth="1"/>
    <col min="11262" max="11262" width="13.140625" style="73" customWidth="1"/>
    <col min="11263" max="11263" width="1.140625" style="73" customWidth="1"/>
    <col min="11264" max="11264" width="12.85546875" style="73" customWidth="1"/>
    <col min="11265" max="11265" width="1.140625" style="73" customWidth="1"/>
    <col min="11266" max="11266" width="13.5703125" style="73" customWidth="1"/>
    <col min="11267" max="11267" width="1.140625" style="73" customWidth="1"/>
    <col min="11268" max="11268" width="15.7109375" style="73" customWidth="1"/>
    <col min="11269" max="11269" width="11.7109375" style="73" bestFit="1" customWidth="1"/>
    <col min="11270" max="11270" width="9.140625" style="73"/>
    <col min="11271" max="11271" width="11.7109375" style="73" bestFit="1" customWidth="1"/>
    <col min="11272" max="11514" width="9.140625" style="73"/>
    <col min="11515" max="11515" width="64.7109375" style="73" customWidth="1"/>
    <col min="11516" max="11516" width="13.140625" style="73" customWidth="1"/>
    <col min="11517" max="11517" width="1.140625" style="73" customWidth="1"/>
    <col min="11518" max="11518" width="13.140625" style="73" customWidth="1"/>
    <col min="11519" max="11519" width="1.140625" style="73" customWidth="1"/>
    <col min="11520" max="11520" width="12.85546875" style="73" customWidth="1"/>
    <col min="11521" max="11521" width="1.140625" style="73" customWidth="1"/>
    <col min="11522" max="11522" width="13.5703125" style="73" customWidth="1"/>
    <col min="11523" max="11523" width="1.140625" style="73" customWidth="1"/>
    <col min="11524" max="11524" width="15.7109375" style="73" customWidth="1"/>
    <col min="11525" max="11525" width="11.7109375" style="73" bestFit="1" customWidth="1"/>
    <col min="11526" max="11526" width="9.140625" style="73"/>
    <col min="11527" max="11527" width="11.7109375" style="73" bestFit="1" customWidth="1"/>
    <col min="11528" max="11770" width="9.140625" style="73"/>
    <col min="11771" max="11771" width="64.7109375" style="73" customWidth="1"/>
    <col min="11772" max="11772" width="13.140625" style="73" customWidth="1"/>
    <col min="11773" max="11773" width="1.140625" style="73" customWidth="1"/>
    <col min="11774" max="11774" width="13.140625" style="73" customWidth="1"/>
    <col min="11775" max="11775" width="1.140625" style="73" customWidth="1"/>
    <col min="11776" max="11776" width="12.85546875" style="73" customWidth="1"/>
    <col min="11777" max="11777" width="1.140625" style="73" customWidth="1"/>
    <col min="11778" max="11778" width="13.5703125" style="73" customWidth="1"/>
    <col min="11779" max="11779" width="1.140625" style="73" customWidth="1"/>
    <col min="11780" max="11780" width="15.7109375" style="73" customWidth="1"/>
    <col min="11781" max="11781" width="11.7109375" style="73" bestFit="1" customWidth="1"/>
    <col min="11782" max="11782" width="9.140625" style="73"/>
    <col min="11783" max="11783" width="11.7109375" style="73" bestFit="1" customWidth="1"/>
    <col min="11784" max="12026" width="9.140625" style="73"/>
    <col min="12027" max="12027" width="64.7109375" style="73" customWidth="1"/>
    <col min="12028" max="12028" width="13.140625" style="73" customWidth="1"/>
    <col min="12029" max="12029" width="1.140625" style="73" customWidth="1"/>
    <col min="12030" max="12030" width="13.140625" style="73" customWidth="1"/>
    <col min="12031" max="12031" width="1.140625" style="73" customWidth="1"/>
    <col min="12032" max="12032" width="12.85546875" style="73" customWidth="1"/>
    <col min="12033" max="12033" width="1.140625" style="73" customWidth="1"/>
    <col min="12034" max="12034" width="13.5703125" style="73" customWidth="1"/>
    <col min="12035" max="12035" width="1.140625" style="73" customWidth="1"/>
    <col min="12036" max="12036" width="15.7109375" style="73" customWidth="1"/>
    <col min="12037" max="12037" width="11.7109375" style="73" bestFit="1" customWidth="1"/>
    <col min="12038" max="12038" width="9.140625" style="73"/>
    <col min="12039" max="12039" width="11.7109375" style="73" bestFit="1" customWidth="1"/>
    <col min="12040" max="12282" width="9.140625" style="73"/>
    <col min="12283" max="12283" width="64.7109375" style="73" customWidth="1"/>
    <col min="12284" max="12284" width="13.140625" style="73" customWidth="1"/>
    <col min="12285" max="12285" width="1.140625" style="73" customWidth="1"/>
    <col min="12286" max="12286" width="13.140625" style="73" customWidth="1"/>
    <col min="12287" max="12287" width="1.140625" style="73" customWidth="1"/>
    <col min="12288" max="12288" width="12.85546875" style="73" customWidth="1"/>
    <col min="12289" max="12289" width="1.140625" style="73" customWidth="1"/>
    <col min="12290" max="12290" width="13.5703125" style="73" customWidth="1"/>
    <col min="12291" max="12291" width="1.140625" style="73" customWidth="1"/>
    <col min="12292" max="12292" width="15.7109375" style="73" customWidth="1"/>
    <col min="12293" max="12293" width="11.7109375" style="73" bestFit="1" customWidth="1"/>
    <col min="12294" max="12294" width="9.140625" style="73"/>
    <col min="12295" max="12295" width="11.7109375" style="73" bestFit="1" customWidth="1"/>
    <col min="12296" max="12538" width="9.140625" style="73"/>
    <col min="12539" max="12539" width="64.7109375" style="73" customWidth="1"/>
    <col min="12540" max="12540" width="13.140625" style="73" customWidth="1"/>
    <col min="12541" max="12541" width="1.140625" style="73" customWidth="1"/>
    <col min="12542" max="12542" width="13.140625" style="73" customWidth="1"/>
    <col min="12543" max="12543" width="1.140625" style="73" customWidth="1"/>
    <col min="12544" max="12544" width="12.85546875" style="73" customWidth="1"/>
    <col min="12545" max="12545" width="1.140625" style="73" customWidth="1"/>
    <col min="12546" max="12546" width="13.5703125" style="73" customWidth="1"/>
    <col min="12547" max="12547" width="1.140625" style="73" customWidth="1"/>
    <col min="12548" max="12548" width="15.7109375" style="73" customWidth="1"/>
    <col min="12549" max="12549" width="11.7109375" style="73" bestFit="1" customWidth="1"/>
    <col min="12550" max="12550" width="9.140625" style="73"/>
    <col min="12551" max="12551" width="11.7109375" style="73" bestFit="1" customWidth="1"/>
    <col min="12552" max="12794" width="9.140625" style="73"/>
    <col min="12795" max="12795" width="64.7109375" style="73" customWidth="1"/>
    <col min="12796" max="12796" width="13.140625" style="73" customWidth="1"/>
    <col min="12797" max="12797" width="1.140625" style="73" customWidth="1"/>
    <col min="12798" max="12798" width="13.140625" style="73" customWidth="1"/>
    <col min="12799" max="12799" width="1.140625" style="73" customWidth="1"/>
    <col min="12800" max="12800" width="12.85546875" style="73" customWidth="1"/>
    <col min="12801" max="12801" width="1.140625" style="73" customWidth="1"/>
    <col min="12802" max="12802" width="13.5703125" style="73" customWidth="1"/>
    <col min="12803" max="12803" width="1.140625" style="73" customWidth="1"/>
    <col min="12804" max="12804" width="15.7109375" style="73" customWidth="1"/>
    <col min="12805" max="12805" width="11.7109375" style="73" bestFit="1" customWidth="1"/>
    <col min="12806" max="12806" width="9.140625" style="73"/>
    <col min="12807" max="12807" width="11.7109375" style="73" bestFit="1" customWidth="1"/>
    <col min="12808" max="13050" width="9.140625" style="73"/>
    <col min="13051" max="13051" width="64.7109375" style="73" customWidth="1"/>
    <col min="13052" max="13052" width="13.140625" style="73" customWidth="1"/>
    <col min="13053" max="13053" width="1.140625" style="73" customWidth="1"/>
    <col min="13054" max="13054" width="13.140625" style="73" customWidth="1"/>
    <col min="13055" max="13055" width="1.140625" style="73" customWidth="1"/>
    <col min="13056" max="13056" width="12.85546875" style="73" customWidth="1"/>
    <col min="13057" max="13057" width="1.140625" style="73" customWidth="1"/>
    <col min="13058" max="13058" width="13.5703125" style="73" customWidth="1"/>
    <col min="13059" max="13059" width="1.140625" style="73" customWidth="1"/>
    <col min="13060" max="13060" width="15.7109375" style="73" customWidth="1"/>
    <col min="13061" max="13061" width="11.7109375" style="73" bestFit="1" customWidth="1"/>
    <col min="13062" max="13062" width="9.140625" style="73"/>
    <col min="13063" max="13063" width="11.7109375" style="73" bestFit="1" customWidth="1"/>
    <col min="13064" max="13306" width="9.140625" style="73"/>
    <col min="13307" max="13307" width="64.7109375" style="73" customWidth="1"/>
    <col min="13308" max="13308" width="13.140625" style="73" customWidth="1"/>
    <col min="13309" max="13309" width="1.140625" style="73" customWidth="1"/>
    <col min="13310" max="13310" width="13.140625" style="73" customWidth="1"/>
    <col min="13311" max="13311" width="1.140625" style="73" customWidth="1"/>
    <col min="13312" max="13312" width="12.85546875" style="73" customWidth="1"/>
    <col min="13313" max="13313" width="1.140625" style="73" customWidth="1"/>
    <col min="13314" max="13314" width="13.5703125" style="73" customWidth="1"/>
    <col min="13315" max="13315" width="1.140625" style="73" customWidth="1"/>
    <col min="13316" max="13316" width="15.7109375" style="73" customWidth="1"/>
    <col min="13317" max="13317" width="11.7109375" style="73" bestFit="1" customWidth="1"/>
    <col min="13318" max="13318" width="9.140625" style="73"/>
    <col min="13319" max="13319" width="11.7109375" style="73" bestFit="1" customWidth="1"/>
    <col min="13320" max="13562" width="9.140625" style="73"/>
    <col min="13563" max="13563" width="64.7109375" style="73" customWidth="1"/>
    <col min="13564" max="13564" width="13.140625" style="73" customWidth="1"/>
    <col min="13565" max="13565" width="1.140625" style="73" customWidth="1"/>
    <col min="13566" max="13566" width="13.140625" style="73" customWidth="1"/>
    <col min="13567" max="13567" width="1.140625" style="73" customWidth="1"/>
    <col min="13568" max="13568" width="12.85546875" style="73" customWidth="1"/>
    <col min="13569" max="13569" width="1.140625" style="73" customWidth="1"/>
    <col min="13570" max="13570" width="13.5703125" style="73" customWidth="1"/>
    <col min="13571" max="13571" width="1.140625" style="73" customWidth="1"/>
    <col min="13572" max="13572" width="15.7109375" style="73" customWidth="1"/>
    <col min="13573" max="13573" width="11.7109375" style="73" bestFit="1" customWidth="1"/>
    <col min="13574" max="13574" width="9.140625" style="73"/>
    <col min="13575" max="13575" width="11.7109375" style="73" bestFit="1" customWidth="1"/>
    <col min="13576" max="13818" width="9.140625" style="73"/>
    <col min="13819" max="13819" width="64.7109375" style="73" customWidth="1"/>
    <col min="13820" max="13820" width="13.140625" style="73" customWidth="1"/>
    <col min="13821" max="13821" width="1.140625" style="73" customWidth="1"/>
    <col min="13822" max="13822" width="13.140625" style="73" customWidth="1"/>
    <col min="13823" max="13823" width="1.140625" style="73" customWidth="1"/>
    <col min="13824" max="13824" width="12.85546875" style="73" customWidth="1"/>
    <col min="13825" max="13825" width="1.140625" style="73" customWidth="1"/>
    <col min="13826" max="13826" width="13.5703125" style="73" customWidth="1"/>
    <col min="13827" max="13827" width="1.140625" style="73" customWidth="1"/>
    <col min="13828" max="13828" width="15.7109375" style="73" customWidth="1"/>
    <col min="13829" max="13829" width="11.7109375" style="73" bestFit="1" customWidth="1"/>
    <col min="13830" max="13830" width="9.140625" style="73"/>
    <col min="13831" max="13831" width="11.7109375" style="73" bestFit="1" customWidth="1"/>
    <col min="13832" max="14074" width="9.140625" style="73"/>
    <col min="14075" max="14075" width="64.7109375" style="73" customWidth="1"/>
    <col min="14076" max="14076" width="13.140625" style="73" customWidth="1"/>
    <col min="14077" max="14077" width="1.140625" style="73" customWidth="1"/>
    <col min="14078" max="14078" width="13.140625" style="73" customWidth="1"/>
    <col min="14079" max="14079" width="1.140625" style="73" customWidth="1"/>
    <col min="14080" max="14080" width="12.85546875" style="73" customWidth="1"/>
    <col min="14081" max="14081" width="1.140625" style="73" customWidth="1"/>
    <col min="14082" max="14082" width="13.5703125" style="73" customWidth="1"/>
    <col min="14083" max="14083" width="1.140625" style="73" customWidth="1"/>
    <col min="14084" max="14084" width="15.7109375" style="73" customWidth="1"/>
    <col min="14085" max="14085" width="11.7109375" style="73" bestFit="1" customWidth="1"/>
    <col min="14086" max="14086" width="9.140625" style="73"/>
    <col min="14087" max="14087" width="11.7109375" style="73" bestFit="1" customWidth="1"/>
    <col min="14088" max="14330" width="9.140625" style="73"/>
    <col min="14331" max="14331" width="64.7109375" style="73" customWidth="1"/>
    <col min="14332" max="14332" width="13.140625" style="73" customWidth="1"/>
    <col min="14333" max="14333" width="1.140625" style="73" customWidth="1"/>
    <col min="14334" max="14334" width="13.140625" style="73" customWidth="1"/>
    <col min="14335" max="14335" width="1.140625" style="73" customWidth="1"/>
    <col min="14336" max="14336" width="12.85546875" style="73" customWidth="1"/>
    <col min="14337" max="14337" width="1.140625" style="73" customWidth="1"/>
    <col min="14338" max="14338" width="13.5703125" style="73" customWidth="1"/>
    <col min="14339" max="14339" width="1.140625" style="73" customWidth="1"/>
    <col min="14340" max="14340" width="15.7109375" style="73" customWidth="1"/>
    <col min="14341" max="14341" width="11.7109375" style="73" bestFit="1" customWidth="1"/>
    <col min="14342" max="14342" width="9.140625" style="73"/>
    <col min="14343" max="14343" width="11.7109375" style="73" bestFit="1" customWidth="1"/>
    <col min="14344" max="14586" width="9.140625" style="73"/>
    <col min="14587" max="14587" width="64.7109375" style="73" customWidth="1"/>
    <col min="14588" max="14588" width="13.140625" style="73" customWidth="1"/>
    <col min="14589" max="14589" width="1.140625" style="73" customWidth="1"/>
    <col min="14590" max="14590" width="13.140625" style="73" customWidth="1"/>
    <col min="14591" max="14591" width="1.140625" style="73" customWidth="1"/>
    <col min="14592" max="14592" width="12.85546875" style="73" customWidth="1"/>
    <col min="14593" max="14593" width="1.140625" style="73" customWidth="1"/>
    <col min="14594" max="14594" width="13.5703125" style="73" customWidth="1"/>
    <col min="14595" max="14595" width="1.140625" style="73" customWidth="1"/>
    <col min="14596" max="14596" width="15.7109375" style="73" customWidth="1"/>
    <col min="14597" max="14597" width="11.7109375" style="73" bestFit="1" customWidth="1"/>
    <col min="14598" max="14598" width="9.140625" style="73"/>
    <col min="14599" max="14599" width="11.7109375" style="73" bestFit="1" customWidth="1"/>
    <col min="14600" max="14842" width="9.140625" style="73"/>
    <col min="14843" max="14843" width="64.7109375" style="73" customWidth="1"/>
    <col min="14844" max="14844" width="13.140625" style="73" customWidth="1"/>
    <col min="14845" max="14845" width="1.140625" style="73" customWidth="1"/>
    <col min="14846" max="14846" width="13.140625" style="73" customWidth="1"/>
    <col min="14847" max="14847" width="1.140625" style="73" customWidth="1"/>
    <col min="14848" max="14848" width="12.85546875" style="73" customWidth="1"/>
    <col min="14849" max="14849" width="1.140625" style="73" customWidth="1"/>
    <col min="14850" max="14850" width="13.5703125" style="73" customWidth="1"/>
    <col min="14851" max="14851" width="1.140625" style="73" customWidth="1"/>
    <col min="14852" max="14852" width="15.7109375" style="73" customWidth="1"/>
    <col min="14853" max="14853" width="11.7109375" style="73" bestFit="1" customWidth="1"/>
    <col min="14854" max="14854" width="9.140625" style="73"/>
    <col min="14855" max="14855" width="11.7109375" style="73" bestFit="1" customWidth="1"/>
    <col min="14856" max="15098" width="9.140625" style="73"/>
    <col min="15099" max="15099" width="64.7109375" style="73" customWidth="1"/>
    <col min="15100" max="15100" width="13.140625" style="73" customWidth="1"/>
    <col min="15101" max="15101" width="1.140625" style="73" customWidth="1"/>
    <col min="15102" max="15102" width="13.140625" style="73" customWidth="1"/>
    <col min="15103" max="15103" width="1.140625" style="73" customWidth="1"/>
    <col min="15104" max="15104" width="12.85546875" style="73" customWidth="1"/>
    <col min="15105" max="15105" width="1.140625" style="73" customWidth="1"/>
    <col min="15106" max="15106" width="13.5703125" style="73" customWidth="1"/>
    <col min="15107" max="15107" width="1.140625" style="73" customWidth="1"/>
    <col min="15108" max="15108" width="15.7109375" style="73" customWidth="1"/>
    <col min="15109" max="15109" width="11.7109375" style="73" bestFit="1" customWidth="1"/>
    <col min="15110" max="15110" width="9.140625" style="73"/>
    <col min="15111" max="15111" width="11.7109375" style="73" bestFit="1" customWidth="1"/>
    <col min="15112" max="15354" width="9.140625" style="73"/>
    <col min="15355" max="15355" width="64.7109375" style="73" customWidth="1"/>
    <col min="15356" max="15356" width="13.140625" style="73" customWidth="1"/>
    <col min="15357" max="15357" width="1.140625" style="73" customWidth="1"/>
    <col min="15358" max="15358" width="13.140625" style="73" customWidth="1"/>
    <col min="15359" max="15359" width="1.140625" style="73" customWidth="1"/>
    <col min="15360" max="15360" width="12.85546875" style="73" customWidth="1"/>
    <col min="15361" max="15361" width="1.140625" style="73" customWidth="1"/>
    <col min="15362" max="15362" width="13.5703125" style="73" customWidth="1"/>
    <col min="15363" max="15363" width="1.140625" style="73" customWidth="1"/>
    <col min="15364" max="15364" width="15.7109375" style="73" customWidth="1"/>
    <col min="15365" max="15365" width="11.7109375" style="73" bestFit="1" customWidth="1"/>
    <col min="15366" max="15366" width="9.140625" style="73"/>
    <col min="15367" max="15367" width="11.7109375" style="73" bestFit="1" customWidth="1"/>
    <col min="15368" max="15610" width="9.140625" style="73"/>
    <col min="15611" max="15611" width="64.7109375" style="73" customWidth="1"/>
    <col min="15612" max="15612" width="13.140625" style="73" customWidth="1"/>
    <col min="15613" max="15613" width="1.140625" style="73" customWidth="1"/>
    <col min="15614" max="15614" width="13.140625" style="73" customWidth="1"/>
    <col min="15615" max="15615" width="1.140625" style="73" customWidth="1"/>
    <col min="15616" max="15616" width="12.85546875" style="73" customWidth="1"/>
    <col min="15617" max="15617" width="1.140625" style="73" customWidth="1"/>
    <col min="15618" max="15618" width="13.5703125" style="73" customWidth="1"/>
    <col min="15619" max="15619" width="1.140625" style="73" customWidth="1"/>
    <col min="15620" max="15620" width="15.7109375" style="73" customWidth="1"/>
    <col min="15621" max="15621" width="11.7109375" style="73" bestFit="1" customWidth="1"/>
    <col min="15622" max="15622" width="9.140625" style="73"/>
    <col min="15623" max="15623" width="11.7109375" style="73" bestFit="1" customWidth="1"/>
    <col min="15624" max="15866" width="9.140625" style="73"/>
    <col min="15867" max="15867" width="64.7109375" style="73" customWidth="1"/>
    <col min="15868" max="15868" width="13.140625" style="73" customWidth="1"/>
    <col min="15869" max="15869" width="1.140625" style="73" customWidth="1"/>
    <col min="15870" max="15870" width="13.140625" style="73" customWidth="1"/>
    <col min="15871" max="15871" width="1.140625" style="73" customWidth="1"/>
    <col min="15872" max="15872" width="12.85546875" style="73" customWidth="1"/>
    <col min="15873" max="15873" width="1.140625" style="73" customWidth="1"/>
    <col min="15874" max="15874" width="13.5703125" style="73" customWidth="1"/>
    <col min="15875" max="15875" width="1.140625" style="73" customWidth="1"/>
    <col min="15876" max="15876" width="15.7109375" style="73" customWidth="1"/>
    <col min="15877" max="15877" width="11.7109375" style="73" bestFit="1" customWidth="1"/>
    <col min="15878" max="15878" width="9.140625" style="73"/>
    <col min="15879" max="15879" width="11.7109375" style="73" bestFit="1" customWidth="1"/>
    <col min="15880" max="16122" width="9.140625" style="73"/>
    <col min="16123" max="16123" width="64.7109375" style="73" customWidth="1"/>
    <col min="16124" max="16124" width="13.140625" style="73" customWidth="1"/>
    <col min="16125" max="16125" width="1.140625" style="73" customWidth="1"/>
    <col min="16126" max="16126" width="13.140625" style="73" customWidth="1"/>
    <col min="16127" max="16127" width="1.140625" style="73" customWidth="1"/>
    <col min="16128" max="16128" width="12.85546875" style="73" customWidth="1"/>
    <col min="16129" max="16129" width="1.140625" style="73" customWidth="1"/>
    <col min="16130" max="16130" width="13.5703125" style="73" customWidth="1"/>
    <col min="16131" max="16131" width="1.140625" style="73" customWidth="1"/>
    <col min="16132" max="16132" width="15.7109375" style="73" customWidth="1"/>
    <col min="16133" max="16133" width="11.7109375" style="73" bestFit="1" customWidth="1"/>
    <col min="16134" max="16134" width="9.140625" style="73"/>
    <col min="16135" max="16135" width="11.7109375" style="73" bestFit="1" customWidth="1"/>
    <col min="16136" max="16384" width="9.140625" style="73"/>
  </cols>
  <sheetData>
    <row r="1" spans="1:8" s="65" customFormat="1" ht="23.25" customHeight="1" x14ac:dyDescent="0.25">
      <c r="A1" s="1" t="s">
        <v>199</v>
      </c>
      <c r="B1" s="154"/>
      <c r="C1" s="154"/>
      <c r="D1" s="154"/>
      <c r="E1" s="154"/>
      <c r="F1" s="154"/>
      <c r="G1" s="154"/>
      <c r="H1" s="154"/>
    </row>
    <row r="2" spans="1:8" s="65" customFormat="1" ht="23.25" customHeight="1" x14ac:dyDescent="0.25">
      <c r="A2" s="190" t="s">
        <v>213</v>
      </c>
      <c r="B2" s="154"/>
      <c r="C2" s="154"/>
      <c r="D2" s="154"/>
      <c r="E2" s="154"/>
      <c r="F2" s="154"/>
      <c r="G2" s="154"/>
      <c r="H2" s="154"/>
    </row>
    <row r="3" spans="1:8" s="65" customFormat="1" ht="23.25" customHeight="1" x14ac:dyDescent="0.25">
      <c r="A3" s="60" t="s">
        <v>124</v>
      </c>
      <c r="B3" s="154"/>
      <c r="C3" s="154"/>
      <c r="D3" s="154"/>
      <c r="E3" s="154"/>
      <c r="F3" s="154"/>
      <c r="G3" s="154"/>
      <c r="H3" s="154"/>
    </row>
    <row r="4" spans="1:8" ht="20.25" customHeight="1" x14ac:dyDescent="0.25">
      <c r="A4" s="70" t="s">
        <v>63</v>
      </c>
      <c r="B4" s="207" t="s">
        <v>1</v>
      </c>
      <c r="C4" s="207"/>
      <c r="D4" s="207"/>
      <c r="E4" s="80"/>
      <c r="F4" s="201" t="s">
        <v>2</v>
      </c>
      <c r="G4" s="201"/>
      <c r="H4" s="201"/>
    </row>
    <row r="5" spans="1:8" ht="20.25" customHeight="1" x14ac:dyDescent="0.25">
      <c r="B5" s="202" t="s">
        <v>220</v>
      </c>
      <c r="C5" s="202"/>
      <c r="D5" s="202"/>
      <c r="E5" s="72"/>
      <c r="F5" s="202" t="s">
        <v>220</v>
      </c>
      <c r="G5" s="202"/>
      <c r="H5" s="202"/>
    </row>
    <row r="6" spans="1:8" ht="20.25" customHeight="1" x14ac:dyDescent="0.25">
      <c r="B6" s="203" t="s">
        <v>219</v>
      </c>
      <c r="C6" s="202"/>
      <c r="D6" s="202"/>
      <c r="E6" s="72"/>
      <c r="F6" s="203" t="s">
        <v>219</v>
      </c>
      <c r="G6" s="202"/>
      <c r="H6" s="202"/>
    </row>
    <row r="7" spans="1:8" ht="20.25" customHeight="1" x14ac:dyDescent="0.25">
      <c r="B7" s="19" t="s">
        <v>153</v>
      </c>
      <c r="C7" s="20"/>
      <c r="D7" s="19" t="s">
        <v>6</v>
      </c>
      <c r="E7" s="21"/>
      <c r="F7" s="19" t="s">
        <v>153</v>
      </c>
      <c r="G7" s="20"/>
      <c r="H7" s="19" t="s">
        <v>6</v>
      </c>
    </row>
    <row r="8" spans="1:8" ht="20.25" customHeight="1" x14ac:dyDescent="0.25">
      <c r="B8" s="200" t="s">
        <v>8</v>
      </c>
      <c r="C8" s="200"/>
      <c r="D8" s="200"/>
      <c r="E8" s="200"/>
      <c r="F8" s="200"/>
      <c r="G8" s="200"/>
      <c r="H8" s="200"/>
    </row>
    <row r="9" spans="1:8" ht="23.25" customHeight="1" x14ac:dyDescent="0.45">
      <c r="A9" s="155" t="s">
        <v>125</v>
      </c>
      <c r="B9" s="156"/>
      <c r="C9" s="156"/>
      <c r="D9" s="156"/>
      <c r="E9" s="156"/>
      <c r="F9" s="156"/>
      <c r="G9" s="156"/>
      <c r="H9" s="156"/>
    </row>
    <row r="10" spans="1:8" ht="23.25" customHeight="1" x14ac:dyDescent="0.45">
      <c r="A10" s="157" t="s">
        <v>163</v>
      </c>
      <c r="B10" s="76">
        <f>'SI6'!D25</f>
        <v>-175690</v>
      </c>
      <c r="D10" s="76">
        <f>'SI6'!F25</f>
        <v>94466</v>
      </c>
      <c r="F10" s="76">
        <f>'SI6'!H25</f>
        <v>-135547</v>
      </c>
      <c r="H10" s="76">
        <f>'SI6'!J25</f>
        <v>33775</v>
      </c>
    </row>
    <row r="11" spans="1:8" ht="23.25" customHeight="1" x14ac:dyDescent="0.45">
      <c r="A11" s="158" t="s">
        <v>190</v>
      </c>
      <c r="F11" s="76"/>
      <c r="H11" s="76"/>
    </row>
    <row r="12" spans="1:8" ht="23.25" customHeight="1" x14ac:dyDescent="0.45">
      <c r="A12" s="157" t="s">
        <v>247</v>
      </c>
      <c r="B12" s="76">
        <f>-'SI6'!D24</f>
        <v>-6882</v>
      </c>
      <c r="D12" s="76">
        <f>-'SI6'!F24</f>
        <v>12878</v>
      </c>
      <c r="E12" s="82"/>
      <c r="F12" s="82">
        <f>-'SI6'!H24</f>
        <v>-6503</v>
      </c>
      <c r="G12" s="82"/>
      <c r="H12" s="76">
        <f>-'SI6'!J24</f>
        <v>4082</v>
      </c>
    </row>
    <row r="13" spans="1:8" ht="23.25" customHeight="1" x14ac:dyDescent="0.45">
      <c r="A13" s="157" t="s">
        <v>70</v>
      </c>
      <c r="B13" s="76">
        <f>-'SI6'!D19</f>
        <v>152170</v>
      </c>
      <c r="D13" s="76">
        <f>-'SI6'!F19</f>
        <v>137633</v>
      </c>
      <c r="F13" s="76">
        <f>-'SI6'!H19</f>
        <v>119853</v>
      </c>
      <c r="H13" s="76">
        <f>-'SI6'!J19</f>
        <v>117896</v>
      </c>
    </row>
    <row r="14" spans="1:8" ht="23.25" customHeight="1" x14ac:dyDescent="0.45">
      <c r="A14" s="157" t="s">
        <v>126</v>
      </c>
      <c r="B14" s="76">
        <v>167881</v>
      </c>
      <c r="D14" s="76">
        <v>173860</v>
      </c>
      <c r="F14" s="76">
        <v>55120</v>
      </c>
      <c r="H14" s="76">
        <v>75239</v>
      </c>
    </row>
    <row r="15" spans="1:8" ht="23.25" customHeight="1" x14ac:dyDescent="0.45">
      <c r="A15" s="157" t="s">
        <v>127</v>
      </c>
      <c r="B15" s="76">
        <v>1193</v>
      </c>
      <c r="D15" s="76">
        <v>4606</v>
      </c>
      <c r="F15" s="76">
        <v>0</v>
      </c>
      <c r="H15" s="76">
        <v>0</v>
      </c>
    </row>
    <row r="16" spans="1:8" ht="23.25" customHeight="1" x14ac:dyDescent="0.45">
      <c r="A16" s="157" t="s">
        <v>248</v>
      </c>
      <c r="B16" s="76">
        <v>48000</v>
      </c>
      <c r="D16" s="76">
        <v>-3</v>
      </c>
      <c r="F16" s="76">
        <v>-1</v>
      </c>
      <c r="H16" s="76">
        <v>-3</v>
      </c>
    </row>
    <row r="17" spans="1:11" ht="23.25" customHeight="1" x14ac:dyDescent="0.45">
      <c r="A17" s="157" t="s">
        <v>209</v>
      </c>
      <c r="B17" s="76">
        <v>19618</v>
      </c>
      <c r="D17" s="76">
        <v>2836</v>
      </c>
      <c r="F17" s="76">
        <v>16999</v>
      </c>
      <c r="H17" s="76">
        <v>0</v>
      </c>
    </row>
    <row r="18" spans="1:11" ht="23.25" customHeight="1" x14ac:dyDescent="0.45">
      <c r="A18" s="157" t="s">
        <v>166</v>
      </c>
      <c r="B18" s="76">
        <v>-723</v>
      </c>
      <c r="D18" s="76">
        <v>8372</v>
      </c>
      <c r="F18" s="76">
        <v>1037</v>
      </c>
      <c r="H18" s="76">
        <v>3815</v>
      </c>
    </row>
    <row r="19" spans="1:11" ht="23.25" customHeight="1" x14ac:dyDescent="0.45">
      <c r="A19" s="157" t="s">
        <v>246</v>
      </c>
      <c r="B19" s="76">
        <v>1419</v>
      </c>
      <c r="D19" s="76">
        <v>0</v>
      </c>
      <c r="F19" s="76">
        <v>0</v>
      </c>
      <c r="H19" s="76">
        <v>0</v>
      </c>
    </row>
    <row r="20" spans="1:11" ht="23.25" customHeight="1" x14ac:dyDescent="0.45">
      <c r="A20" s="157" t="s">
        <v>244</v>
      </c>
      <c r="B20" s="76">
        <v>-621</v>
      </c>
      <c r="D20" s="76">
        <v>-541</v>
      </c>
      <c r="F20" s="76">
        <v>-89</v>
      </c>
      <c r="H20" s="76">
        <v>0</v>
      </c>
    </row>
    <row r="21" spans="1:11" ht="23.25" customHeight="1" x14ac:dyDescent="0.45">
      <c r="A21" s="157" t="s">
        <v>210</v>
      </c>
      <c r="B21" s="76">
        <v>1964</v>
      </c>
      <c r="D21" s="76">
        <v>4161</v>
      </c>
      <c r="F21" s="76">
        <v>1687</v>
      </c>
      <c r="H21" s="76">
        <v>5000</v>
      </c>
    </row>
    <row r="22" spans="1:11" ht="23.25" customHeight="1" x14ac:dyDescent="0.45">
      <c r="A22" s="157" t="s">
        <v>221</v>
      </c>
      <c r="B22" s="76">
        <v>0</v>
      </c>
      <c r="D22" s="76">
        <v>5000</v>
      </c>
      <c r="F22" s="76">
        <v>0</v>
      </c>
      <c r="H22" s="76">
        <v>0</v>
      </c>
    </row>
    <row r="23" spans="1:11" ht="23.25" customHeight="1" x14ac:dyDescent="0.45">
      <c r="A23" s="157" t="s">
        <v>173</v>
      </c>
      <c r="B23" s="76">
        <v>0</v>
      </c>
      <c r="D23" s="76">
        <v>4396</v>
      </c>
      <c r="F23" s="76">
        <v>0</v>
      </c>
      <c r="H23" s="76">
        <v>2993</v>
      </c>
    </row>
    <row r="24" spans="1:11" ht="23.25" customHeight="1" x14ac:dyDescent="0.45">
      <c r="A24" s="157" t="s">
        <v>128</v>
      </c>
      <c r="B24" s="76">
        <v>27175</v>
      </c>
      <c r="D24" s="76">
        <v>4539</v>
      </c>
      <c r="F24" s="76">
        <v>20101</v>
      </c>
      <c r="H24" s="76">
        <v>0</v>
      </c>
    </row>
    <row r="25" spans="1:11" ht="23.25" customHeight="1" x14ac:dyDescent="0.45">
      <c r="A25" s="157" t="s">
        <v>211</v>
      </c>
      <c r="B25" s="76">
        <v>188</v>
      </c>
      <c r="D25" s="76">
        <v>1075</v>
      </c>
      <c r="E25" s="82"/>
      <c r="F25" s="82">
        <v>0</v>
      </c>
      <c r="G25" s="82"/>
      <c r="H25" s="82">
        <v>0</v>
      </c>
    </row>
    <row r="26" spans="1:11" ht="23.25" customHeight="1" x14ac:dyDescent="0.45">
      <c r="A26" s="157" t="s">
        <v>129</v>
      </c>
      <c r="B26" s="76">
        <v>0</v>
      </c>
      <c r="D26" s="76">
        <v>0</v>
      </c>
      <c r="E26" s="82"/>
      <c r="F26" s="82">
        <v>0</v>
      </c>
      <c r="G26" s="82"/>
      <c r="H26" s="82">
        <v>-20624</v>
      </c>
    </row>
    <row r="27" spans="1:11" ht="23.25" customHeight="1" x14ac:dyDescent="0.45">
      <c r="A27" s="157" t="s">
        <v>130</v>
      </c>
      <c r="B27" s="76">
        <v>-1230</v>
      </c>
      <c r="D27" s="76">
        <v>-217</v>
      </c>
      <c r="F27" s="76">
        <v>-327</v>
      </c>
      <c r="H27" s="76">
        <v>-27849</v>
      </c>
      <c r="I27" s="82"/>
    </row>
    <row r="28" spans="1:11" ht="23.25" customHeight="1" x14ac:dyDescent="0.45">
      <c r="A28" s="157"/>
      <c r="B28" s="159">
        <f>SUM(B10:B27)</f>
        <v>234462</v>
      </c>
      <c r="C28" s="82"/>
      <c r="D28" s="159">
        <f>SUM(D10:D27)</f>
        <v>453061</v>
      </c>
      <c r="E28" s="82"/>
      <c r="F28" s="159">
        <f>SUM(F10:F27)</f>
        <v>72330</v>
      </c>
      <c r="G28" s="82"/>
      <c r="H28" s="159">
        <f>SUM(H10:H27)</f>
        <v>194324</v>
      </c>
      <c r="I28" s="69"/>
      <c r="K28" s="100"/>
    </row>
    <row r="29" spans="1:11" ht="23.25" customHeight="1" x14ac:dyDescent="0.45">
      <c r="A29" s="158" t="s">
        <v>131</v>
      </c>
      <c r="B29" s="82"/>
      <c r="C29" s="82"/>
      <c r="D29" s="82"/>
      <c r="E29" s="82"/>
      <c r="G29" s="82"/>
    </row>
    <row r="30" spans="1:11" ht="23.25" customHeight="1" x14ac:dyDescent="0.45">
      <c r="A30" s="157" t="s">
        <v>11</v>
      </c>
      <c r="B30" s="160">
        <v>-154957</v>
      </c>
      <c r="C30" s="161"/>
      <c r="D30" s="160">
        <v>41414</v>
      </c>
      <c r="E30" s="161"/>
      <c r="F30" s="76">
        <v>31502</v>
      </c>
      <c r="G30" s="162"/>
      <c r="H30" s="76">
        <v>-56452</v>
      </c>
      <c r="I30" s="163"/>
    </row>
    <row r="31" spans="1:11" ht="21.75" x14ac:dyDescent="0.45">
      <c r="A31" s="157" t="s">
        <v>14</v>
      </c>
      <c r="B31" s="76">
        <v>91725</v>
      </c>
      <c r="C31" s="161"/>
      <c r="D31" s="76">
        <v>122715</v>
      </c>
      <c r="E31" s="161"/>
      <c r="F31" s="76">
        <v>153270</v>
      </c>
      <c r="G31" s="162"/>
      <c r="H31" s="76">
        <v>183785</v>
      </c>
      <c r="I31" s="163"/>
    </row>
    <row r="32" spans="1:11" ht="21.75" x14ac:dyDescent="0.45">
      <c r="A32" s="157" t="s">
        <v>15</v>
      </c>
      <c r="B32" s="160">
        <v>9366</v>
      </c>
      <c r="C32" s="161"/>
      <c r="D32" s="160">
        <v>17235</v>
      </c>
      <c r="E32" s="161"/>
      <c r="F32" s="76">
        <v>10282</v>
      </c>
      <c r="G32" s="162"/>
      <c r="H32" s="76">
        <v>25562</v>
      </c>
      <c r="I32" s="163"/>
    </row>
    <row r="33" spans="1:11" ht="23.25" customHeight="1" x14ac:dyDescent="0.45">
      <c r="A33" s="157" t="s">
        <v>29</v>
      </c>
      <c r="B33" s="160">
        <v>-1567</v>
      </c>
      <c r="C33" s="161"/>
      <c r="D33" s="160">
        <v>-2223</v>
      </c>
      <c r="E33" s="161"/>
      <c r="F33" s="76">
        <v>47</v>
      </c>
      <c r="G33" s="162"/>
      <c r="H33" s="76">
        <v>-880</v>
      </c>
      <c r="I33" s="164"/>
    </row>
    <row r="34" spans="1:11" ht="23.25" customHeight="1" x14ac:dyDescent="0.45">
      <c r="A34" s="157" t="s">
        <v>198</v>
      </c>
      <c r="B34" s="160">
        <v>4859</v>
      </c>
      <c r="C34" s="161"/>
      <c r="D34" s="160">
        <v>-78883</v>
      </c>
      <c r="E34" s="161"/>
      <c r="F34" s="76">
        <v>-17292</v>
      </c>
      <c r="G34" s="162"/>
      <c r="H34" s="76">
        <v>11665</v>
      </c>
      <c r="I34" s="163"/>
    </row>
    <row r="35" spans="1:11" ht="21.75" x14ac:dyDescent="0.45">
      <c r="A35" s="157" t="s">
        <v>38</v>
      </c>
      <c r="B35" s="160">
        <v>-8542</v>
      </c>
      <c r="C35" s="161"/>
      <c r="D35" s="160">
        <v>-15953</v>
      </c>
      <c r="E35" s="161"/>
      <c r="F35" s="76">
        <v>-8663</v>
      </c>
      <c r="G35" s="162"/>
      <c r="H35" s="76">
        <v>-24248</v>
      </c>
      <c r="I35" s="163"/>
    </row>
    <row r="36" spans="1:11" ht="23.25" customHeight="1" x14ac:dyDescent="0.45">
      <c r="A36" s="157" t="s">
        <v>40</v>
      </c>
      <c r="B36" s="160">
        <v>-948</v>
      </c>
      <c r="C36" s="161"/>
      <c r="D36" s="160">
        <v>-1502</v>
      </c>
      <c r="E36" s="161"/>
      <c r="F36" s="76">
        <v>83</v>
      </c>
      <c r="G36" s="162"/>
      <c r="H36" s="76">
        <v>-1584</v>
      </c>
      <c r="I36" s="163"/>
    </row>
    <row r="37" spans="1:11" ht="23.25" customHeight="1" x14ac:dyDescent="0.45">
      <c r="A37" s="157" t="s">
        <v>191</v>
      </c>
      <c r="B37" s="76">
        <v>-1908</v>
      </c>
      <c r="C37" s="161"/>
      <c r="D37" s="76">
        <v>-3184</v>
      </c>
      <c r="E37" s="161"/>
      <c r="F37" s="76">
        <v>-1045</v>
      </c>
      <c r="G37" s="162"/>
      <c r="H37" s="76">
        <v>-2827</v>
      </c>
      <c r="I37" s="163"/>
    </row>
    <row r="38" spans="1:11" ht="23.25" customHeight="1" x14ac:dyDescent="0.45">
      <c r="A38" s="157" t="s">
        <v>206</v>
      </c>
      <c r="B38" s="165">
        <f>SUM(B28,B30:B37)</f>
        <v>172490</v>
      </c>
      <c r="C38" s="161"/>
      <c r="D38" s="165">
        <f>SUM(D28,D30:D37)</f>
        <v>532680</v>
      </c>
      <c r="E38" s="161"/>
      <c r="F38" s="165">
        <f>SUM(F28,F30:F37)</f>
        <v>240514</v>
      </c>
      <c r="G38" s="72"/>
      <c r="H38" s="165">
        <f>SUM(H28,H30:H37)</f>
        <v>329345</v>
      </c>
    </row>
    <row r="39" spans="1:11" ht="23.25" customHeight="1" x14ac:dyDescent="0.45">
      <c r="A39" s="157" t="s">
        <v>207</v>
      </c>
      <c r="B39" s="76">
        <v>-22953</v>
      </c>
      <c r="C39" s="161"/>
      <c r="D39" s="76">
        <v>-28009</v>
      </c>
      <c r="E39" s="161"/>
      <c r="F39" s="76">
        <v>-20423</v>
      </c>
      <c r="G39" s="162"/>
      <c r="H39" s="76">
        <v>-19836</v>
      </c>
    </row>
    <row r="40" spans="1:11" ht="23.25" customHeight="1" x14ac:dyDescent="0.25">
      <c r="A40" s="86" t="s">
        <v>206</v>
      </c>
      <c r="B40" s="94">
        <f>SUM(B38:B39)</f>
        <v>149537</v>
      </c>
      <c r="C40" s="97"/>
      <c r="D40" s="94">
        <f>SUM(D38:D39)</f>
        <v>504671</v>
      </c>
      <c r="E40" s="166"/>
      <c r="F40" s="94">
        <f>SUM(F38:F39)</f>
        <v>220091</v>
      </c>
      <c r="G40" s="97"/>
      <c r="H40" s="94">
        <f>SUM(H38:H39)</f>
        <v>309509</v>
      </c>
      <c r="K40" s="100"/>
    </row>
    <row r="41" spans="1:11" ht="12" customHeight="1" x14ac:dyDescent="0.25">
      <c r="B41" s="73"/>
      <c r="C41" s="73"/>
      <c r="D41" s="73"/>
      <c r="E41" s="73"/>
      <c r="F41" s="73"/>
      <c r="G41" s="73"/>
      <c r="H41" s="73"/>
    </row>
    <row r="42" spans="1:11" ht="21" customHeight="1" x14ac:dyDescent="0.25">
      <c r="A42" s="167" t="s">
        <v>132</v>
      </c>
      <c r="F42" s="76"/>
      <c r="H42" s="76"/>
    </row>
    <row r="43" spans="1:11" ht="21.75" customHeight="1" x14ac:dyDescent="0.25">
      <c r="A43" s="70" t="s">
        <v>13</v>
      </c>
      <c r="B43" s="76">
        <v>0</v>
      </c>
      <c r="D43" s="76">
        <v>0</v>
      </c>
      <c r="F43" s="76">
        <v>0</v>
      </c>
      <c r="G43" s="82"/>
      <c r="H43" s="76">
        <v>-13500</v>
      </c>
    </row>
    <row r="44" spans="1:11" ht="21" customHeight="1" x14ac:dyDescent="0.25">
      <c r="A44" s="70" t="s">
        <v>212</v>
      </c>
      <c r="B44" s="76">
        <v>0</v>
      </c>
      <c r="D44" s="76">
        <v>0</v>
      </c>
      <c r="F44" s="76">
        <v>38000</v>
      </c>
      <c r="G44" s="82"/>
      <c r="H44" s="76">
        <v>25000</v>
      </c>
    </row>
    <row r="45" spans="1:11" ht="21" customHeight="1" x14ac:dyDescent="0.45">
      <c r="A45" s="157" t="s">
        <v>156</v>
      </c>
      <c r="B45" s="76">
        <v>-6000</v>
      </c>
      <c r="C45" s="161"/>
      <c r="D45" s="76">
        <v>0</v>
      </c>
      <c r="E45" s="161"/>
      <c r="F45" s="76">
        <v>-6000</v>
      </c>
      <c r="G45" s="162"/>
      <c r="H45" s="76">
        <v>0</v>
      </c>
      <c r="I45" s="163"/>
    </row>
    <row r="46" spans="1:11" ht="21" customHeight="1" x14ac:dyDescent="0.45">
      <c r="A46" s="157" t="s">
        <v>240</v>
      </c>
      <c r="B46" s="76">
        <v>6000</v>
      </c>
      <c r="C46" s="161"/>
      <c r="D46" s="76">
        <v>0</v>
      </c>
      <c r="E46" s="161"/>
      <c r="F46" s="76">
        <v>6000</v>
      </c>
      <c r="G46" s="162"/>
      <c r="H46" s="76">
        <v>0</v>
      </c>
      <c r="I46" s="163"/>
    </row>
    <row r="47" spans="1:11" ht="21" customHeight="1" x14ac:dyDescent="0.45">
      <c r="A47" s="157" t="s">
        <v>174</v>
      </c>
      <c r="B47" s="76">
        <v>0</v>
      </c>
      <c r="C47" s="161"/>
      <c r="D47" s="76">
        <v>-26164</v>
      </c>
      <c r="E47" s="161"/>
      <c r="F47" s="76">
        <v>0</v>
      </c>
      <c r="G47" s="162"/>
      <c r="H47" s="76">
        <v>-26494</v>
      </c>
      <c r="I47" s="163"/>
    </row>
    <row r="48" spans="1:11" ht="21" customHeight="1" x14ac:dyDescent="0.45">
      <c r="A48" s="157" t="s">
        <v>159</v>
      </c>
      <c r="B48" s="160">
        <v>-65</v>
      </c>
      <c r="C48" s="161"/>
      <c r="D48" s="76">
        <v>-6500</v>
      </c>
      <c r="E48" s="161"/>
      <c r="F48" s="160">
        <v>-65</v>
      </c>
      <c r="G48" s="162"/>
      <c r="H48" s="160">
        <v>-6500</v>
      </c>
      <c r="I48" s="163"/>
    </row>
    <row r="49" spans="1:10" ht="21" customHeight="1" x14ac:dyDescent="0.45">
      <c r="A49" s="157" t="s">
        <v>222</v>
      </c>
      <c r="B49" s="160">
        <v>0</v>
      </c>
      <c r="C49" s="161"/>
      <c r="D49" s="76">
        <v>-14018</v>
      </c>
      <c r="E49" s="161"/>
      <c r="F49" s="160">
        <v>0</v>
      </c>
      <c r="G49" s="162"/>
      <c r="H49" s="160">
        <v>0</v>
      </c>
      <c r="I49" s="163"/>
    </row>
    <row r="50" spans="1:10" ht="21" customHeight="1" x14ac:dyDescent="0.25">
      <c r="A50" s="70" t="s">
        <v>133</v>
      </c>
      <c r="B50" s="76">
        <v>-93874</v>
      </c>
      <c r="D50" s="76">
        <v>-249399</v>
      </c>
      <c r="F50" s="76">
        <v>-3701</v>
      </c>
      <c r="H50" s="76">
        <v>-40162</v>
      </c>
    </row>
    <row r="51" spans="1:10" ht="21" customHeight="1" x14ac:dyDescent="0.25">
      <c r="A51" s="70" t="s">
        <v>134</v>
      </c>
      <c r="B51" s="76">
        <v>0</v>
      </c>
      <c r="D51" s="76">
        <v>-954</v>
      </c>
      <c r="F51" s="76">
        <v>0</v>
      </c>
      <c r="H51" s="76">
        <v>-30</v>
      </c>
    </row>
    <row r="52" spans="1:10" ht="21" customHeight="1" x14ac:dyDescent="0.25">
      <c r="A52" s="70" t="s">
        <v>135</v>
      </c>
      <c r="B52" s="76">
        <v>1165</v>
      </c>
      <c r="D52" s="76">
        <v>2027</v>
      </c>
      <c r="F52" s="76">
        <v>89</v>
      </c>
      <c r="G52" s="82"/>
      <c r="H52" s="76">
        <v>0</v>
      </c>
    </row>
    <row r="53" spans="1:10" ht="21" customHeight="1" x14ac:dyDescent="0.25">
      <c r="A53" s="70" t="s">
        <v>136</v>
      </c>
      <c r="B53" s="76">
        <v>-6189</v>
      </c>
      <c r="D53" s="76">
        <v>-12430</v>
      </c>
      <c r="F53" s="76">
        <v>0</v>
      </c>
      <c r="G53" s="82"/>
      <c r="H53" s="76">
        <v>0</v>
      </c>
    </row>
    <row r="54" spans="1:10" ht="21" customHeight="1" x14ac:dyDescent="0.25">
      <c r="A54" s="70" t="s">
        <v>130</v>
      </c>
      <c r="B54" s="76">
        <v>1230</v>
      </c>
      <c r="D54" s="76">
        <v>217</v>
      </c>
      <c r="F54" s="76">
        <v>327</v>
      </c>
      <c r="G54" s="82"/>
      <c r="H54" s="76">
        <v>305</v>
      </c>
    </row>
    <row r="55" spans="1:10" ht="21" customHeight="1" x14ac:dyDescent="0.25">
      <c r="A55" s="70" t="s">
        <v>129</v>
      </c>
      <c r="B55" s="76">
        <v>0</v>
      </c>
      <c r="D55" s="76">
        <v>536</v>
      </c>
      <c r="F55" s="76">
        <v>0</v>
      </c>
      <c r="G55" s="82"/>
      <c r="H55" s="76">
        <v>20624</v>
      </c>
    </row>
    <row r="56" spans="1:10" s="169" customFormat="1" ht="21" customHeight="1" x14ac:dyDescent="0.25">
      <c r="A56" s="86" t="s">
        <v>137</v>
      </c>
      <c r="B56" s="168">
        <f>SUM(B43:B55)</f>
        <v>-97733</v>
      </c>
      <c r="C56" s="80"/>
      <c r="D56" s="168">
        <f>SUM(D43:D55)</f>
        <v>-306685</v>
      </c>
      <c r="E56" s="80"/>
      <c r="F56" s="168">
        <f>SUM(F43:F55)</f>
        <v>34650</v>
      </c>
      <c r="G56" s="80"/>
      <c r="H56" s="168">
        <f>SUM(H43:H55)</f>
        <v>-40757</v>
      </c>
    </row>
    <row r="57" spans="1:10" ht="7.5" customHeight="1" x14ac:dyDescent="0.25">
      <c r="F57" s="76"/>
      <c r="H57" s="76"/>
    </row>
    <row r="58" spans="1:10" ht="21" customHeight="1" x14ac:dyDescent="0.25">
      <c r="A58" s="167" t="s">
        <v>138</v>
      </c>
      <c r="F58" s="76"/>
      <c r="H58" s="76"/>
    </row>
    <row r="59" spans="1:10" ht="21" customHeight="1" x14ac:dyDescent="0.25">
      <c r="A59" s="70" t="s">
        <v>139</v>
      </c>
      <c r="B59" s="73"/>
      <c r="C59" s="73"/>
      <c r="E59" s="73"/>
      <c r="F59" s="73"/>
      <c r="G59" s="73"/>
      <c r="H59" s="73"/>
    </row>
    <row r="60" spans="1:10" ht="21" customHeight="1" x14ac:dyDescent="0.25">
      <c r="A60" s="70" t="s">
        <v>245</v>
      </c>
      <c r="B60" s="76">
        <v>173797</v>
      </c>
      <c r="D60" s="181">
        <v>126441</v>
      </c>
      <c r="F60" s="76">
        <v>-59893</v>
      </c>
      <c r="H60" s="76">
        <v>-30272</v>
      </c>
      <c r="J60" s="100"/>
    </row>
    <row r="61" spans="1:10" ht="21" customHeight="1" x14ac:dyDescent="0.25">
      <c r="A61" s="70" t="s">
        <v>192</v>
      </c>
      <c r="B61" s="76">
        <v>-35355</v>
      </c>
      <c r="D61" s="160">
        <v>-57131</v>
      </c>
      <c r="F61" s="76">
        <v>-34312</v>
      </c>
      <c r="H61" s="76">
        <v>-55886</v>
      </c>
    </row>
    <row r="62" spans="1:10" ht="21" customHeight="1" x14ac:dyDescent="0.25">
      <c r="A62" s="70" t="s">
        <v>140</v>
      </c>
      <c r="B62" s="76">
        <v>0</v>
      </c>
      <c r="D62" s="82">
        <v>0</v>
      </c>
      <c r="F62" s="76">
        <v>0</v>
      </c>
      <c r="H62" s="76">
        <v>5000</v>
      </c>
    </row>
    <row r="63" spans="1:10" ht="21" customHeight="1" x14ac:dyDescent="0.25">
      <c r="A63" s="70" t="s">
        <v>175</v>
      </c>
      <c r="B63" s="76">
        <v>-800</v>
      </c>
      <c r="D63" s="82">
        <v>-2000</v>
      </c>
      <c r="F63" s="76">
        <v>0</v>
      </c>
      <c r="H63" s="76">
        <v>0</v>
      </c>
    </row>
    <row r="64" spans="1:10" ht="21" customHeight="1" x14ac:dyDescent="0.25">
      <c r="A64" s="70" t="s">
        <v>141</v>
      </c>
      <c r="B64" s="76">
        <v>-98750</v>
      </c>
      <c r="D64" s="76">
        <v>-77500</v>
      </c>
      <c r="F64" s="76">
        <v>-61250</v>
      </c>
      <c r="H64" s="76">
        <v>-40000</v>
      </c>
    </row>
    <row r="65" spans="1:8" ht="21" customHeight="1" x14ac:dyDescent="0.25">
      <c r="A65" s="70" t="s">
        <v>176</v>
      </c>
      <c r="B65" s="76">
        <v>-6815</v>
      </c>
      <c r="D65" s="160">
        <v>-27256</v>
      </c>
      <c r="F65" s="76">
        <v>-6815</v>
      </c>
      <c r="H65" s="76">
        <v>-27256</v>
      </c>
    </row>
    <row r="66" spans="1:8" ht="21" customHeight="1" x14ac:dyDescent="0.25">
      <c r="A66" s="70" t="s">
        <v>177</v>
      </c>
      <c r="B66" s="76">
        <v>0</v>
      </c>
      <c r="D66" s="160">
        <v>-16287</v>
      </c>
      <c r="F66" s="76">
        <v>0</v>
      </c>
      <c r="H66" s="76">
        <v>0</v>
      </c>
    </row>
    <row r="67" spans="1:8" ht="21" customHeight="1" x14ac:dyDescent="0.25">
      <c r="A67" s="70" t="s">
        <v>178</v>
      </c>
      <c r="D67" s="160"/>
      <c r="F67" s="76"/>
      <c r="H67" s="76"/>
    </row>
    <row r="68" spans="1:8" ht="21" customHeight="1" x14ac:dyDescent="0.25">
      <c r="A68" s="70" t="s">
        <v>179</v>
      </c>
      <c r="B68" s="76">
        <v>0</v>
      </c>
      <c r="D68" s="160">
        <v>253</v>
      </c>
      <c r="F68" s="76">
        <v>0</v>
      </c>
      <c r="H68" s="76">
        <v>0</v>
      </c>
    </row>
    <row r="69" spans="1:8" ht="21" customHeight="1" x14ac:dyDescent="0.25">
      <c r="A69" s="70" t="s">
        <v>142</v>
      </c>
      <c r="B69" s="76">
        <v>-149637</v>
      </c>
      <c r="D69" s="160">
        <v>-139289</v>
      </c>
      <c r="F69" s="76">
        <v>-119297</v>
      </c>
      <c r="H69" s="76">
        <v>-116182</v>
      </c>
    </row>
    <row r="70" spans="1:8" ht="21" customHeight="1" x14ac:dyDescent="0.25">
      <c r="A70" s="70" t="s">
        <v>143</v>
      </c>
      <c r="B70" s="76">
        <v>-5851</v>
      </c>
      <c r="D70" s="160">
        <v>-4161</v>
      </c>
      <c r="F70" s="76">
        <v>-2219</v>
      </c>
      <c r="H70" s="76">
        <v>-2315</v>
      </c>
    </row>
    <row r="71" spans="1:8" s="169" customFormat="1" ht="21" customHeight="1" x14ac:dyDescent="0.25">
      <c r="A71" s="86" t="s">
        <v>208</v>
      </c>
      <c r="B71" s="168">
        <f>SUM(B59:B70)</f>
        <v>-123411</v>
      </c>
      <c r="C71" s="80"/>
      <c r="D71" s="168">
        <f>SUM(D60:D70)</f>
        <v>-196930</v>
      </c>
      <c r="E71" s="80"/>
      <c r="F71" s="168">
        <f>SUM(F59:F70)</f>
        <v>-283786</v>
      </c>
      <c r="G71" s="80"/>
      <c r="H71" s="168">
        <f>SUM(H59:H70)</f>
        <v>-266911</v>
      </c>
    </row>
    <row r="72" spans="1:8" ht="21" customHeight="1" x14ac:dyDescent="0.25">
      <c r="A72" s="70" t="s">
        <v>144</v>
      </c>
      <c r="B72" s="170"/>
      <c r="C72" s="88"/>
      <c r="D72" s="170"/>
      <c r="E72" s="88"/>
      <c r="F72" s="170"/>
      <c r="G72" s="88"/>
      <c r="H72" s="170"/>
    </row>
    <row r="73" spans="1:8" ht="21" customHeight="1" x14ac:dyDescent="0.25">
      <c r="A73" s="70" t="s">
        <v>145</v>
      </c>
      <c r="B73" s="68">
        <f>+B40+B56+B71</f>
        <v>-71607</v>
      </c>
      <c r="C73" s="82"/>
      <c r="D73" s="68">
        <f>+D40+D56+D71</f>
        <v>1056</v>
      </c>
      <c r="E73" s="82"/>
      <c r="F73" s="68">
        <f>+F40+F56+F71</f>
        <v>-29045</v>
      </c>
      <c r="G73" s="82"/>
      <c r="H73" s="68">
        <f>+H40+H56+H71</f>
        <v>1841</v>
      </c>
    </row>
    <row r="74" spans="1:8" ht="21" customHeight="1" x14ac:dyDescent="0.25">
      <c r="A74" s="70" t="s">
        <v>146</v>
      </c>
      <c r="B74" s="77">
        <f>'SI6'!D29</f>
        <v>-6777</v>
      </c>
      <c r="C74" s="82"/>
      <c r="D74" s="77">
        <f>'SI6'!F29</f>
        <v>-4055</v>
      </c>
      <c r="E74" s="82"/>
      <c r="F74" s="77">
        <v>0</v>
      </c>
      <c r="G74" s="82"/>
      <c r="H74" s="77">
        <v>0</v>
      </c>
    </row>
    <row r="75" spans="1:8" ht="21" customHeight="1" x14ac:dyDescent="0.25">
      <c r="A75" s="86" t="s">
        <v>147</v>
      </c>
      <c r="B75" s="88">
        <f>SUM(B73:B74)</f>
        <v>-78384</v>
      </c>
      <c r="C75" s="88"/>
      <c r="D75" s="88">
        <f>SUM(D73:D74)</f>
        <v>-2999</v>
      </c>
      <c r="E75" s="88"/>
      <c r="F75" s="88">
        <f>SUM(F73:F74)</f>
        <v>-29045</v>
      </c>
      <c r="G75" s="88"/>
      <c r="H75" s="88">
        <f>SUM(H73:H74)</f>
        <v>1841</v>
      </c>
    </row>
    <row r="76" spans="1:8" ht="21" customHeight="1" x14ac:dyDescent="0.25">
      <c r="A76" s="70" t="s">
        <v>195</v>
      </c>
      <c r="B76" s="77">
        <f>+'SFP3-4'!F11</f>
        <v>157595</v>
      </c>
      <c r="C76" s="68"/>
      <c r="D76" s="77">
        <v>190167</v>
      </c>
      <c r="E76" s="68"/>
      <c r="F76" s="77">
        <f>+'SFP3-4'!J11</f>
        <v>43079</v>
      </c>
      <c r="G76" s="68"/>
      <c r="H76" s="77">
        <v>43551</v>
      </c>
    </row>
    <row r="77" spans="1:8" ht="21" customHeight="1" thickBot="1" x14ac:dyDescent="0.3">
      <c r="A77" s="86" t="s">
        <v>227</v>
      </c>
      <c r="B77" s="98">
        <f>SUM(B75:B76)</f>
        <v>79211</v>
      </c>
      <c r="C77" s="80"/>
      <c r="D77" s="98">
        <f>SUM(D75:D76)</f>
        <v>187168</v>
      </c>
      <c r="E77" s="80"/>
      <c r="F77" s="98">
        <f>SUM(F75:F76)</f>
        <v>14034</v>
      </c>
      <c r="G77" s="80"/>
      <c r="H77" s="98">
        <f>SUM(H75:H76)</f>
        <v>45392</v>
      </c>
    </row>
    <row r="78" spans="1:8" ht="7.5" customHeight="1" thickTop="1" x14ac:dyDescent="0.25">
      <c r="B78" s="68"/>
      <c r="D78" s="68"/>
      <c r="F78" s="76"/>
      <c r="H78" s="76"/>
    </row>
    <row r="79" spans="1:8" ht="23.25" customHeight="1" x14ac:dyDescent="0.25">
      <c r="A79" s="167"/>
      <c r="B79" s="76">
        <f>B77-'SFP3-4'!D11</f>
        <v>0</v>
      </c>
      <c r="F79" s="76">
        <f>F77-'SFP3-4'!H11</f>
        <v>0</v>
      </c>
      <c r="H79" s="76"/>
    </row>
    <row r="80" spans="1:8" ht="6" customHeight="1" x14ac:dyDescent="0.25">
      <c r="F80" s="76"/>
      <c r="H80" s="76"/>
    </row>
    <row r="81" spans="1:9" ht="23.25" customHeight="1" x14ac:dyDescent="0.25">
      <c r="A81" s="86"/>
      <c r="F81" s="76"/>
      <c r="H81" s="76"/>
    </row>
    <row r="82" spans="1:9" ht="18.75" customHeight="1" x14ac:dyDescent="0.25">
      <c r="B82" s="171"/>
      <c r="D82" s="171"/>
    </row>
    <row r="84" spans="1:9" ht="23.25" customHeight="1" x14ac:dyDescent="0.25">
      <c r="B84" s="82">
        <f>B77-'SFP3-4'!D11</f>
        <v>0</v>
      </c>
      <c r="F84" s="82">
        <f>F77-'SFP3-4'!H11</f>
        <v>0</v>
      </c>
    </row>
    <row r="86" spans="1:9" s="76" customFormat="1" ht="23.25" customHeight="1" x14ac:dyDescent="0.25">
      <c r="A86" s="70"/>
      <c r="F86" s="82"/>
      <c r="H86" s="82"/>
      <c r="I86" s="73"/>
    </row>
  </sheetData>
  <mergeCells count="7">
    <mergeCell ref="B8:H8"/>
    <mergeCell ref="B4:D4"/>
    <mergeCell ref="F4:H4"/>
    <mergeCell ref="B5:D5"/>
    <mergeCell ref="F5:H5"/>
    <mergeCell ref="B6:D6"/>
    <mergeCell ref="F6:H6"/>
  </mergeCells>
  <pageMargins left="0.78740157480314998" right="0.78740157480314998" top="0.511811023622047" bottom="0.511811023622047" header="0.511811023622047" footer="0.511811023622047"/>
  <pageSetup paperSize="9" scale="65" firstPageNumber="9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4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SFP3-4</vt:lpstr>
      <vt:lpstr>SI5</vt:lpstr>
      <vt:lpstr>SI6</vt:lpstr>
      <vt:lpstr>SCE7</vt:lpstr>
      <vt:lpstr>SCE8</vt:lpstr>
      <vt:lpstr>SCF9-10</vt:lpstr>
      <vt:lpstr>'SCE7'!Print_Area</vt:lpstr>
      <vt:lpstr>'SCE8'!Print_Area</vt:lpstr>
      <vt:lpstr>'SCF9-10'!Print_Area</vt:lpstr>
      <vt:lpstr>'SFP3-4'!Print_Area</vt:lpstr>
      <vt:lpstr>'SI5'!Print_Area</vt:lpstr>
      <vt:lpstr>'SI6'!Print_Area</vt:lpstr>
      <vt:lpstr>'SCE7'!Print_Titles</vt:lpstr>
      <vt:lpstr>'SCE8'!Print_Titles</vt:lpstr>
      <vt:lpstr>'SCF9-10'!Print_Titles</vt:lpstr>
      <vt:lpstr>'SI5'!Print_Titles</vt:lpstr>
      <vt:lpstr>'SI6'!Print_Titles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Chairat, Jenwiriyakul</dc:creator>
  <cp:lastModifiedBy>Somjai, Nigonyanont</cp:lastModifiedBy>
  <cp:lastPrinted>2019-11-12T08:16:38Z</cp:lastPrinted>
  <dcterms:created xsi:type="dcterms:W3CDTF">2018-04-30T03:22:29Z</dcterms:created>
  <dcterms:modified xsi:type="dcterms:W3CDTF">2019-11-12T08:16:45Z</dcterms:modified>
</cp:coreProperties>
</file>