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phimonbuth\Desktop\TRUBB Q1'19\Set file\"/>
    </mc:Choice>
  </mc:AlternateContent>
  <xr:revisionPtr revIDLastSave="0" documentId="13_ncr:1_{3CA10CCF-5405-46DA-9B9C-259F28C79F3C}" xr6:coauthVersionLast="36" xr6:coauthVersionMax="36" xr10:uidLastSave="{00000000-0000-0000-0000-000000000000}"/>
  <bookViews>
    <workbookView xWindow="10305" yWindow="-15" windowWidth="10200" windowHeight="8175" tabRatio="700" xr2:uid="{00000000-000D-0000-FFFF-FFFF00000000}"/>
  </bookViews>
  <sheets>
    <sheet name="BS-2-3" sheetId="12" r:id="rId1"/>
    <sheet name="SI-4" sheetId="9" r:id="rId2"/>
    <sheet name="SCE (conso)-5" sheetId="11" r:id="rId3"/>
    <sheet name="SCE-6" sheetId="5" r:id="rId4"/>
    <sheet name="SCF-7-8" sheetId="4" r:id="rId5"/>
  </sheets>
  <definedNames>
    <definedName name="_xlnm.Print_Area" localSheetId="0">'BS-2-3'!$A$1:$J$88</definedName>
    <definedName name="_xlnm.Print_Area" localSheetId="3">'SCE-6'!$A$1:$N$31</definedName>
    <definedName name="_xlnm.Print_Area" localSheetId="4">'SCF-7-8'!$A$1:$H$81</definedName>
    <definedName name="_xlnm.Print_Area" localSheetId="1">'SI-4'!$A$1:$J$54</definedName>
    <definedName name="Z_62C88142_195A_406E_A347_1C61EA880C0D_.wvu.PrintArea" localSheetId="4" hidden="1">'SCF-7-8'!$A$1:$F$88</definedName>
    <definedName name="Z_62C88142_195A_406E_A347_1C61EA880C0D_.wvu.PrintArea" localSheetId="1" hidden="1">'SI-4'!$A$1:$K$43</definedName>
    <definedName name="Z_8AE384D2_954E_4FC4_9E7B_72B2DA3D2D3A_.wvu.PrintArea" localSheetId="4" hidden="1">'SCF-7-8'!$A$1:$F$88</definedName>
    <definedName name="Z_8AE384D2_954E_4FC4_9E7B_72B2DA3D2D3A_.wvu.Rows" localSheetId="1" hidden="1">'SI-4'!#REF!</definedName>
    <definedName name="Z_DFBF4CAE_57D7_4172_8C3A_8E3DF4930C4B_.wvu.PrintArea" localSheetId="4" hidden="1">'SCF-7-8'!$A$1:$F$88</definedName>
    <definedName name="Z_DFBF4CAE_57D7_4172_8C3A_8E3DF4930C4B_.wvu.Rows" localSheetId="1" hidden="1">'SI-4'!#REF!</definedName>
    <definedName name="Z_E1DB4DD3_3D3D_4C8E_ADFF_122E3B5E40F3_.wvu.PrintArea" localSheetId="4" hidden="1">'SCF-7-8'!$A$1:$F$88</definedName>
    <definedName name="Z_E1DB4DD3_3D3D_4C8E_ADFF_122E3B5E40F3_.wvu.PrintArea" localSheetId="1" hidden="1">'SI-4'!$A$1:$K$43</definedName>
    <definedName name="Z_E1DB4DD3_3D3D_4C8E_ADFF_122E3B5E40F3_.wvu.Rows" localSheetId="1" hidden="1">'SI-4'!#REF!</definedName>
  </definedNames>
  <calcPr calcId="191029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6" i="9" l="1"/>
  <c r="J32" i="9"/>
  <c r="H32" i="9"/>
  <c r="F36" i="9"/>
  <c r="B26" i="4" l="1"/>
  <c r="B36" i="4" s="1"/>
  <c r="D35" i="12"/>
  <c r="D83" i="12"/>
  <c r="D32" i="9"/>
  <c r="D41" i="9"/>
  <c r="D38" i="9"/>
  <c r="D36" i="9"/>
  <c r="Z36" i="11"/>
  <c r="F13" i="9" l="1"/>
  <c r="F84" i="12"/>
  <c r="F86" i="12" s="1"/>
  <c r="J18" i="12" l="1"/>
  <c r="D18" i="12"/>
  <c r="G51" i="9" l="1"/>
  <c r="I51" i="9"/>
  <c r="E41" i="9"/>
  <c r="E43" i="9" s="1"/>
  <c r="G41" i="9"/>
  <c r="G43" i="9" s="1"/>
  <c r="I41" i="9"/>
  <c r="I43" i="9" s="1"/>
  <c r="E38" i="9"/>
  <c r="E46" i="9" s="1"/>
  <c r="E48" i="9" s="1"/>
  <c r="G38" i="9"/>
  <c r="G46" i="9" s="1"/>
  <c r="G48" i="9" s="1"/>
  <c r="I38" i="9"/>
  <c r="I46" i="9" s="1"/>
  <c r="I48" i="9" s="1"/>
  <c r="E36" i="9"/>
  <c r="G36" i="9"/>
  <c r="H36" i="9"/>
  <c r="I36" i="9"/>
  <c r="F32" i="11"/>
  <c r="D32" i="11"/>
  <c r="B32" i="11"/>
  <c r="H32" i="11"/>
  <c r="J32" i="11"/>
  <c r="L32" i="11"/>
  <c r="N32" i="11"/>
  <c r="P32" i="11"/>
  <c r="R32" i="11"/>
  <c r="B40" i="11"/>
  <c r="D40" i="11"/>
  <c r="F40" i="11"/>
  <c r="H40" i="11"/>
  <c r="L40" i="11"/>
  <c r="P40" i="11"/>
  <c r="R40" i="11"/>
  <c r="X40" i="11"/>
  <c r="B36" i="11"/>
  <c r="B37" i="11"/>
  <c r="D37" i="11"/>
  <c r="D36" i="11"/>
  <c r="F36" i="11"/>
  <c r="F37" i="11"/>
  <c r="H37" i="11"/>
  <c r="H36" i="11"/>
  <c r="L36" i="11"/>
  <c r="N36" i="11"/>
  <c r="N37" i="11"/>
  <c r="P37" i="11"/>
  <c r="P36" i="11"/>
  <c r="R36" i="11"/>
  <c r="N26" i="5"/>
  <c r="D27" i="5"/>
  <c r="B27" i="5"/>
  <c r="E51" i="9" l="1"/>
  <c r="J35" i="12"/>
  <c r="G35" i="12"/>
  <c r="H35" i="12"/>
  <c r="X33" i="11" l="1"/>
  <c r="R33" i="11"/>
  <c r="P33" i="11"/>
  <c r="N33" i="11"/>
  <c r="L33" i="11"/>
  <c r="J33" i="11"/>
  <c r="H33" i="11"/>
  <c r="F33" i="11"/>
  <c r="D33" i="11"/>
  <c r="B33" i="11"/>
  <c r="B22" i="11"/>
  <c r="Z16" i="11"/>
  <c r="X17" i="11"/>
  <c r="T17" i="11"/>
  <c r="R17" i="11"/>
  <c r="P17" i="11"/>
  <c r="N17" i="11"/>
  <c r="L17" i="11"/>
  <c r="J17" i="11"/>
  <c r="H17" i="11"/>
  <c r="F17" i="11"/>
  <c r="D17" i="11"/>
  <c r="B17" i="11"/>
  <c r="B25" i="11" s="1"/>
  <c r="T16" i="11"/>
  <c r="V16" i="11" s="1"/>
  <c r="V17" i="11" s="1"/>
  <c r="Z17" i="11" s="1"/>
  <c r="N24" i="11"/>
  <c r="T32" i="11"/>
  <c r="V32" i="11" s="1"/>
  <c r="Z32" i="11" s="1"/>
  <c r="Z33" i="11" s="1"/>
  <c r="F35" i="12"/>
  <c r="F18" i="12"/>
  <c r="V33" i="11" l="1"/>
  <c r="T33" i="11"/>
  <c r="F37" i="12"/>
  <c r="F79" i="4" l="1"/>
  <c r="B79" i="4"/>
  <c r="N40" i="11"/>
  <c r="R37" i="11"/>
  <c r="T37" i="11" s="1"/>
  <c r="D61" i="4" l="1"/>
  <c r="N22" i="5"/>
  <c r="F27" i="5"/>
  <c r="F30" i="5" s="1"/>
  <c r="F16" i="5"/>
  <c r="F19" i="5" s="1"/>
  <c r="T28" i="11" l="1"/>
  <c r="T12" i="11"/>
  <c r="F38" i="11"/>
  <c r="F41" i="11" s="1"/>
  <c r="F22" i="11"/>
  <c r="F25" i="11" s="1"/>
  <c r="V12" i="11" l="1"/>
  <c r="H61" i="4"/>
  <c r="N12" i="5"/>
  <c r="L27" i="5"/>
  <c r="H27" i="5"/>
  <c r="H30" i="5" s="1"/>
  <c r="H81" i="12" s="1"/>
  <c r="D30" i="5"/>
  <c r="B30" i="5"/>
  <c r="T40" i="11"/>
  <c r="V40" i="11" s="1"/>
  <c r="Z40" i="11" s="1"/>
  <c r="P38" i="11"/>
  <c r="P41" i="11" s="1"/>
  <c r="N38" i="11"/>
  <c r="N41" i="11" s="1"/>
  <c r="L38" i="11"/>
  <c r="L41" i="11" s="1"/>
  <c r="J38" i="11"/>
  <c r="J41" i="11" s="1"/>
  <c r="D82" i="12" s="1"/>
  <c r="H38" i="11"/>
  <c r="H41" i="11" s="1"/>
  <c r="D81" i="12" s="1"/>
  <c r="D38" i="11"/>
  <c r="D41" i="11" s="1"/>
  <c r="B38" i="11"/>
  <c r="B41" i="11" s="1"/>
  <c r="R38" i="11"/>
  <c r="R41" i="11" s="1"/>
  <c r="X38" i="11"/>
  <c r="X41" i="11" s="1"/>
  <c r="T36" i="11"/>
  <c r="V36" i="11" s="1"/>
  <c r="V28" i="11"/>
  <c r="Z28" i="11" s="1"/>
  <c r="J20" i="9"/>
  <c r="J13" i="9"/>
  <c r="F32" i="9"/>
  <c r="F20" i="9"/>
  <c r="Z12" i="11" l="1"/>
  <c r="J23" i="9"/>
  <c r="J25" i="9" s="1"/>
  <c r="F23" i="9"/>
  <c r="F25" i="9" s="1"/>
  <c r="D73" i="4"/>
  <c r="H73" i="4"/>
  <c r="L29" i="5"/>
  <c r="L30" i="5" s="1"/>
  <c r="H83" i="12" s="1"/>
  <c r="V37" i="11"/>
  <c r="Z37" i="11" s="1"/>
  <c r="Z38" i="11" s="1"/>
  <c r="Z41" i="11" s="1"/>
  <c r="J84" i="12"/>
  <c r="J86" i="12" s="1"/>
  <c r="J69" i="12"/>
  <c r="J61" i="12"/>
  <c r="F69" i="12"/>
  <c r="F61" i="12"/>
  <c r="F38" i="9" l="1"/>
  <c r="F46" i="9" s="1"/>
  <c r="F48" i="9" s="1"/>
  <c r="F41" i="9"/>
  <c r="J38" i="9"/>
  <c r="J46" i="9" s="1"/>
  <c r="J41" i="9"/>
  <c r="J51" i="9" s="1"/>
  <c r="D26" i="4"/>
  <c r="D36" i="4" s="1"/>
  <c r="D38" i="4" s="1"/>
  <c r="D78" i="4" s="1"/>
  <c r="D80" i="4" s="1"/>
  <c r="H26" i="4"/>
  <c r="H36" i="4" s="1"/>
  <c r="H38" i="4" s="1"/>
  <c r="H78" i="4" s="1"/>
  <c r="H80" i="4" s="1"/>
  <c r="N29" i="5"/>
  <c r="T38" i="11"/>
  <c r="T41" i="11" s="1"/>
  <c r="V38" i="11"/>
  <c r="V41" i="11" s="1"/>
  <c r="J71" i="12"/>
  <c r="J88" i="12" s="1"/>
  <c r="F71" i="12"/>
  <c r="F88" i="12" s="1"/>
  <c r="J37" i="12"/>
  <c r="H69" i="12"/>
  <c r="D69" i="12"/>
  <c r="H61" i="12"/>
  <c r="D61" i="12"/>
  <c r="A41" i="12"/>
  <c r="H18" i="12"/>
  <c r="J22" i="11"/>
  <c r="J25" i="11" s="1"/>
  <c r="F73" i="4"/>
  <c r="B73" i="4"/>
  <c r="F61" i="4"/>
  <c r="B61" i="4"/>
  <c r="T21" i="11"/>
  <c r="T20" i="11"/>
  <c r="H13" i="9"/>
  <c r="L18" i="5"/>
  <c r="D20" i="9"/>
  <c r="L16" i="5"/>
  <c r="H16" i="5"/>
  <c r="H19" i="5" s="1"/>
  <c r="D16" i="5"/>
  <c r="D19" i="5" s="1"/>
  <c r="B16" i="5"/>
  <c r="B19" i="5" s="1"/>
  <c r="P22" i="11"/>
  <c r="P25" i="11" s="1"/>
  <c r="N22" i="11"/>
  <c r="N25" i="11" s="1"/>
  <c r="H22" i="11"/>
  <c r="H25" i="11" s="1"/>
  <c r="D22" i="11"/>
  <c r="D25" i="11" s="1"/>
  <c r="I23" i="9"/>
  <c r="G23" i="9"/>
  <c r="E23" i="9"/>
  <c r="H20" i="9"/>
  <c r="D13" i="9"/>
  <c r="V20" i="11"/>
  <c r="L22" i="11"/>
  <c r="L25" i="11" s="1"/>
  <c r="F43" i="9" l="1"/>
  <c r="F51" i="9"/>
  <c r="J48" i="9"/>
  <c r="J15" i="5"/>
  <c r="J43" i="9"/>
  <c r="H23" i="9"/>
  <c r="H25" i="9" s="1"/>
  <c r="N18" i="5"/>
  <c r="L19" i="5"/>
  <c r="Z20" i="11"/>
  <c r="X22" i="11"/>
  <c r="X25" i="11" s="1"/>
  <c r="D23" i="9"/>
  <c r="D25" i="9" s="1"/>
  <c r="T22" i="11"/>
  <c r="V21" i="11"/>
  <c r="R22" i="11"/>
  <c r="R25" i="11" s="1"/>
  <c r="H71" i="12"/>
  <c r="D37" i="12"/>
  <c r="H37" i="12"/>
  <c r="D71" i="12"/>
  <c r="D84" i="12"/>
  <c r="D86" i="12" s="1"/>
  <c r="D46" i="9" l="1"/>
  <c r="D48" i="9" s="1"/>
  <c r="H41" i="9"/>
  <c r="H38" i="9"/>
  <c r="H46" i="9" s="1"/>
  <c r="H48" i="9" s="1"/>
  <c r="J25" i="5"/>
  <c r="F26" i="4"/>
  <c r="F36" i="4" s="1"/>
  <c r="F38" i="4" s="1"/>
  <c r="F78" i="4" s="1"/>
  <c r="F80" i="4" s="1"/>
  <c r="J16" i="5"/>
  <c r="J19" i="5" s="1"/>
  <c r="N15" i="5"/>
  <c r="N16" i="5" s="1"/>
  <c r="N19" i="5" s="1"/>
  <c r="V22" i="11"/>
  <c r="Z21" i="11"/>
  <c r="Z22" i="11" s="1"/>
  <c r="D88" i="12"/>
  <c r="H43" i="9" l="1"/>
  <c r="H51" i="9"/>
  <c r="D43" i="9"/>
  <c r="D51" i="9"/>
  <c r="N25" i="5"/>
  <c r="N27" i="5" s="1"/>
  <c r="N30" i="5" s="1"/>
  <c r="J27" i="5"/>
  <c r="J30" i="5" s="1"/>
  <c r="H82" i="12" s="1"/>
  <c r="H84" i="12" s="1"/>
  <c r="H86" i="12" s="1"/>
  <c r="H88" i="12" s="1"/>
  <c r="B38" i="4"/>
  <c r="T24" i="11" l="1"/>
  <c r="V24" i="11" l="1"/>
  <c r="V25" i="11" s="1"/>
  <c r="T25" i="11"/>
  <c r="Z24" i="11"/>
  <c r="Z25" i="11" s="1"/>
  <c r="B78" i="4" l="1"/>
  <c r="B80" i="4" s="1"/>
</calcChain>
</file>

<file path=xl/sharedStrings.xml><?xml version="1.0" encoding="utf-8"?>
<sst xmlns="http://schemas.openxmlformats.org/spreadsheetml/2006/main" count="351" uniqueCount="229">
  <si>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</si>
  <si>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</si>
  <si>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</si>
  <si>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</si>
  <si>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</si>
  <si>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</si>
  <si>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</si>
  <si>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</si>
  <si>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</si>
  <si>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</si>
  <si>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</si>
  <si>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</si>
  <si>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</si>
  <si>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Deferred tax assets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</si>
  <si>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</si>
  <si>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</si>
  <si>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</si>
  <si>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</si>
  <si>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</si>
  <si>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</si>
  <si>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</si>
  <si>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</si>
  <si>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</si>
  <si>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</si>
  <si>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</si>
  <si>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</si>
  <si>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</si>
  <si>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</si>
  <si>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</si>
  <si>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</si>
  <si>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</si>
  <si>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</si>
  <si>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</si>
  <si>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</si>
  <si>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</si>
  <si>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</si>
  <si>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</si>
  <si>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</si>
  <si>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</si>
  <si>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</si>
  <si>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</si>
  <si>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</si>
  <si>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</si>
  <si>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net of income tax</t>
  </si>
  <si>
    <t xml:space="preserve">   Non-controlling interests</t>
  </si>
  <si>
    <t>Short-term loans to related parties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</si>
  <si>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</si>
  <si>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</si>
  <si>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</si>
  <si>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</si>
  <si>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</si>
  <si>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</si>
  <si>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</si>
  <si>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</si>
  <si>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</si>
  <si>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</si>
  <si>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</si>
  <si>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</si>
  <si>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</si>
  <si>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</si>
  <si>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</si>
  <si>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</si>
  <si>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</si>
  <si>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</si>
  <si>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</si>
  <si>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</si>
  <si>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</si>
  <si>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</si>
  <si>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</si>
  <si>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</si>
  <si>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</si>
  <si>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</si>
  <si>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 xml:space="preserve">Revaluation </t>
  </si>
  <si>
    <t>comprehensive</t>
  </si>
  <si>
    <t>Transfer to retained earnings</t>
  </si>
  <si>
    <t>Other components</t>
  </si>
  <si>
    <t>Accrued expenses</t>
  </si>
  <si>
    <t>Increase in rubber plantation development costs</t>
  </si>
  <si>
    <t>Retained earnings (deficit)</t>
  </si>
  <si>
    <t>Non-controlling interests</t>
  </si>
  <si>
    <t xml:space="preserve">    from financial institutions </t>
  </si>
  <si>
    <t>Thai Rubber Latex Corporation (Thailand) Public Company Limited and its Subsidiaries</t>
  </si>
  <si>
    <t xml:space="preserve">Trade accounts receivable </t>
  </si>
  <si>
    <t>Advance payment for land possessory rights</t>
  </si>
  <si>
    <t>Trade accounts payable</t>
  </si>
  <si>
    <t xml:space="preserve">   from financial institutions</t>
  </si>
  <si>
    <t>Finance lease liabilities</t>
  </si>
  <si>
    <t xml:space="preserve">  Unappropriated (deficit)</t>
  </si>
  <si>
    <t>Thai Rubber Latex Corporation (Thailand) Public Company Limited and its subsidiaries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</si>
  <si>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</si>
  <si>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</si>
  <si>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</si>
  <si>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</si>
  <si>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</si>
  <si>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</si>
  <si>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Other non-current liability</t>
  </si>
  <si>
    <t>31 March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</si>
  <si>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</si>
  <si>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</si>
  <si>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</si>
  <si>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Total comprehensive income for the period</t>
  </si>
  <si>
    <t>Statement of changes in equity (Unaudited)</t>
  </si>
  <si>
    <t>of associates</t>
  </si>
  <si>
    <t>Comprehensive income for the period</t>
  </si>
  <si>
    <t xml:space="preserve">    Profit for the period</t>
  </si>
  <si>
    <t xml:space="preserve">    Other comprehensive income</t>
  </si>
  <si>
    <t>Statement of cash flows (Unaudited)</t>
  </si>
  <si>
    <t>Dividends received</t>
  </si>
  <si>
    <t>Net cash from (used in) investing activities</t>
  </si>
  <si>
    <t>Net cash from (used in) financing activities</t>
  </si>
  <si>
    <t>Net increase (decrease) in cash and cash equivalents</t>
  </si>
  <si>
    <t>Tax expense</t>
  </si>
  <si>
    <t>Interest income</t>
  </si>
  <si>
    <t xml:space="preserve">Acquisition of property, plant and equipment  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</si>
  <si>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</si>
  <si>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</si>
  <si>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</si>
  <si>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 xml:space="preserve">Effect of exchange rate changes on cash and </t>
  </si>
  <si>
    <t xml:space="preserve">   cash  equivalents</t>
  </si>
  <si>
    <t>Distribution costs</t>
  </si>
  <si>
    <t>Non-current provisions for employee benefits</t>
  </si>
  <si>
    <t>(Unaudited)</t>
  </si>
  <si>
    <t xml:space="preserve">Bank overdrafts and short-term borrowings </t>
  </si>
  <si>
    <t>Short-term borrowings from related parties</t>
  </si>
  <si>
    <t>Current income tax payable</t>
  </si>
  <si>
    <t>Long-term borrowings from financial institutions</t>
  </si>
  <si>
    <t>Share premium</t>
  </si>
  <si>
    <t xml:space="preserve">  Share premium on ordinary shares</t>
  </si>
  <si>
    <t>Revenues</t>
  </si>
  <si>
    <t>Revenues from sales of goods and rendering of services</t>
  </si>
  <si>
    <t>Total revenues</t>
  </si>
  <si>
    <t>Costs of sales of goods and rendering of services</t>
  </si>
  <si>
    <t>Share of loss of associates</t>
  </si>
  <si>
    <t>Statement of comprehensive income (Unaudited)</t>
  </si>
  <si>
    <t>Provisions for employee benefits</t>
  </si>
  <si>
    <t>Share of loss of associates, net of tax</t>
  </si>
  <si>
    <t>Payment by lessees for reduction of the outstanding liabilities</t>
  </si>
  <si>
    <t xml:space="preserve">   relating to finance leases</t>
  </si>
  <si>
    <t>Increase (decrease) in bank overdrafts and short-term borrowings</t>
  </si>
  <si>
    <t>Current portion of long-term borrowings</t>
  </si>
  <si>
    <t xml:space="preserve">Repayment of long-term borrowings </t>
  </si>
  <si>
    <t>Unrealised (gain) loss on exchange</t>
  </si>
  <si>
    <t>Amortisation of rubber plantation development costs</t>
  </si>
  <si>
    <t xml:space="preserve">  Authorised share capital</t>
  </si>
  <si>
    <t>Depreciation and amortisation</t>
  </si>
  <si>
    <t>Taxes paid</t>
  </si>
  <si>
    <t>Proceeds from sale of non-current assets classified as held for sale</t>
  </si>
  <si>
    <t>Total comprehensive income attributable to:</t>
  </si>
  <si>
    <t>Restricted deposit at financial institution</t>
  </si>
  <si>
    <t xml:space="preserve">Other intangible assets </t>
  </si>
  <si>
    <t>Liabilities and equity</t>
  </si>
  <si>
    <t>Current portion of finance lease liabilities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</si>
  <si>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</si>
  <si>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</si>
  <si>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</si>
  <si>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</si>
  <si>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</si>
  <si>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>2018</t>
  </si>
  <si>
    <t>Equity attributable to owners of the parent</t>
  </si>
  <si>
    <t>Three-month period ended 31 March 2018</t>
  </si>
  <si>
    <t>Balance as at 1 January 2018</t>
  </si>
  <si>
    <t>3, 4</t>
  </si>
  <si>
    <t>Dividends income</t>
  </si>
  <si>
    <t>Acquisition of intangible assets</t>
  </si>
  <si>
    <t>Difference from</t>
  </si>
  <si>
    <t>business combination</t>
  </si>
  <si>
    <t>under common</t>
  </si>
  <si>
    <t>control</t>
  </si>
  <si>
    <t>under common control</t>
  </si>
  <si>
    <t>Transaction with owners, recorded directly in equity</t>
  </si>
  <si>
    <t>Total transactions with owners, recorded directly in equity</t>
  </si>
  <si>
    <t xml:space="preserve">Other receivables </t>
  </si>
  <si>
    <t>Other payables</t>
  </si>
  <si>
    <t>Exchange differences on translating foreign operations</t>
  </si>
  <si>
    <t>Share of other comprehensive income (expense) of associates</t>
  </si>
  <si>
    <t xml:space="preserve">  Owners of the parent</t>
  </si>
  <si>
    <t xml:space="preserve">   Owners of  the parent</t>
  </si>
  <si>
    <t xml:space="preserve">Unappropriated </t>
  </si>
  <si>
    <t>(Deficit)</t>
  </si>
  <si>
    <t>Translating</t>
  </si>
  <si>
    <t>foreign</t>
  </si>
  <si>
    <t>operations</t>
  </si>
  <si>
    <t>surplus</t>
  </si>
  <si>
    <t>of the parent</t>
  </si>
  <si>
    <t xml:space="preserve">   Distributions to owners of the parent</t>
  </si>
  <si>
    <t>paid-up</t>
  </si>
  <si>
    <t>Adjustments to reconcile profit to cash receipts (payments)</t>
  </si>
  <si>
    <t>Other long-term investment</t>
  </si>
  <si>
    <t xml:space="preserve">   Dividends paid in subsidiary</t>
  </si>
  <si>
    <t>Trade and other accounts receivable</t>
  </si>
  <si>
    <t>Trade and other accounts payable</t>
  </si>
  <si>
    <t>Proceeds from short-term borrowings from related party</t>
  </si>
  <si>
    <t>Dividends paid in subsidiary</t>
  </si>
  <si>
    <t>income (expense)</t>
  </si>
  <si>
    <t>Total comprehensive income (expense) for the period</t>
  </si>
  <si>
    <t>Balance as at 31 March 2018</t>
  </si>
  <si>
    <t>Loss on written-off of property, plant and equipment</t>
  </si>
  <si>
    <t>Cash and cash equivalents as at 1 January</t>
  </si>
  <si>
    <t>Cash and cash equivalents as at 31 March</t>
  </si>
  <si>
    <t>2019</t>
  </si>
  <si>
    <t>Three-month period ended 31 March 2019</t>
  </si>
  <si>
    <t>Balance as at 1 January 2019</t>
  </si>
  <si>
    <t>Balance as at 31 March 2019</t>
  </si>
  <si>
    <t>Goodwill</t>
  </si>
  <si>
    <t>Items that will not be reclassified to profit or loss</t>
  </si>
  <si>
    <t>Total items that will not be reclassified to profit or loss</t>
  </si>
  <si>
    <t xml:space="preserve">Income tax relating to items that will not be reclassified </t>
  </si>
  <si>
    <t>3, 8</t>
  </si>
  <si>
    <t>Profit (loss) attributable to:</t>
  </si>
  <si>
    <t>Profit (loss) for the period</t>
  </si>
  <si>
    <t xml:space="preserve">Total comprehensive income (expense) for the period </t>
  </si>
  <si>
    <t>Other comprehensive income (expense) for the period, net of tax</t>
  </si>
  <si>
    <t>Short-term loans to other party</t>
  </si>
  <si>
    <t>Reversal of bad and doubtful debts expenses</t>
  </si>
  <si>
    <t>Increase in restriced deposit at financial institution</t>
  </si>
  <si>
    <t>Profit (loss) before income tax expense</t>
  </si>
  <si>
    <t>Earnings (loss) per share</t>
  </si>
  <si>
    <t>Gain on disposal of property, plant and equipment</t>
  </si>
  <si>
    <t>Net cash generated from operating activities</t>
  </si>
  <si>
    <t xml:space="preserve">Net cash from operating activities </t>
  </si>
  <si>
    <t xml:space="preserve">Other comprehensive income for the period, </t>
  </si>
  <si>
    <t>Losses on inventories devaluation</t>
  </si>
  <si>
    <t>Items that will be reclassified subsequently to profit or loss</t>
  </si>
  <si>
    <t>Retained earnings (Deficit)</t>
  </si>
  <si>
    <t>Short-term loans to related party</t>
  </si>
  <si>
    <t>Proceeds from repayment of short-term loans to related party</t>
  </si>
  <si>
    <r>
      <rPr>
        <b/>
        <sz val="14"/>
        <rFont val="Times New Roman"/>
        <family val="1"/>
      </rPr>
      <t xml:space="preserve">Earnings (loss) per share </t>
    </r>
    <r>
      <rPr>
        <b/>
        <i/>
        <sz val="14"/>
        <rFont val="Times New Roman"/>
        <family val="1"/>
      </rPr>
      <t>(Baht)</t>
    </r>
  </si>
  <si>
    <t>Losses on remeasurements of defined benefit plans</t>
  </si>
  <si>
    <t xml:space="preserve">    Loss for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</si>
</sst>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_(* #,##0.00_);_(* \(#,##0.00\);_(* &quot;-&quot;_);_(@_)"/>
  </numFmts>
  <fonts count="20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7">
    <xf numFmtId="0" fontId="0" fillId="0" borderId="0"/>
    <xf numFmtId="43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8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1">
    <xf numFmtId="0" fontId="0" fillId="0" borderId="0" xfId="0"/>
    <xf numFmtId="165" fontId="5" fillId="0" borderId="0" xfId="0" applyNumberFormat="1" applyFont="1" applyFill="1" applyAlignment="1">
      <alignment horizontal="left" vertical="center"/>
    </xf>
    <xf numFmtId="165" fontId="5" fillId="0" borderId="0" xfId="0" applyNumberFormat="1" applyFont="1" applyFill="1" applyAlignment="1">
      <alignment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left" vertical="center"/>
    </xf>
    <xf numFmtId="165" fontId="6" fillId="0" borderId="0" xfId="0" applyNumberFormat="1" applyFont="1" applyFill="1" applyBorder="1" applyAlignment="1">
      <alignment horizontal="left" vertical="center"/>
    </xf>
    <xf numFmtId="41" fontId="5" fillId="0" borderId="0" xfId="1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1" fontId="5" fillId="0" borderId="0" xfId="0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center" vertical="center"/>
    </xf>
    <xf numFmtId="165" fontId="7" fillId="0" borderId="0" xfId="0" applyNumberFormat="1" applyFont="1" applyFill="1" applyAlignment="1">
      <alignment horizontal="left" vertical="center"/>
    </xf>
    <xf numFmtId="41" fontId="0" fillId="0" borderId="0" xfId="0" quotePrefix="1" applyNumberFormat="1" applyFont="1" applyFill="1" applyAlignment="1">
      <alignment horizontal="center" vertical="center"/>
    </xf>
    <xf numFmtId="41" fontId="0" fillId="0" borderId="0" xfId="0" applyNumberFormat="1" applyFont="1" applyFill="1" applyBorder="1" applyAlignment="1">
      <alignment horizontal="right" vertical="center"/>
    </xf>
    <xf numFmtId="41" fontId="0" fillId="0" borderId="0" xfId="1" applyNumberFormat="1" applyFont="1" applyFill="1" applyBorder="1" applyAlignment="1">
      <alignment horizontal="right" vertical="center"/>
    </xf>
    <xf numFmtId="41" fontId="0" fillId="0" borderId="0" xfId="0" applyNumberFormat="1" applyFont="1" applyFill="1" applyAlignment="1">
      <alignment vertical="center"/>
    </xf>
    <xf numFmtId="166" fontId="0" fillId="0" borderId="0" xfId="0" applyNumberFormat="1" applyFont="1" applyFill="1" applyAlignment="1">
      <alignment vertical="center"/>
    </xf>
    <xf numFmtId="166" fontId="0" fillId="0" borderId="0" xfId="1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41" fontId="0" fillId="0" borderId="0" xfId="0" applyNumberFormat="1" applyFont="1" applyFill="1" applyAlignment="1">
      <alignment horizontal="center" vertical="center"/>
    </xf>
    <xf numFmtId="41" fontId="0" fillId="0" borderId="0" xfId="1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41" fontId="5" fillId="0" borderId="2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left" vertical="center"/>
    </xf>
    <xf numFmtId="165" fontId="0" fillId="0" borderId="0" xfId="0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right" vertical="center"/>
    </xf>
    <xf numFmtId="41" fontId="0" fillId="0" borderId="0" xfId="0" applyNumberFormat="1" applyFont="1" applyFill="1" applyAlignment="1">
      <alignment horizontal="right" vertical="center"/>
    </xf>
    <xf numFmtId="41" fontId="0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41" fontId="0" fillId="0" borderId="0" xfId="0" applyNumberFormat="1" applyFont="1" applyFill="1" applyAlignment="1"/>
    <xf numFmtId="0" fontId="0" fillId="0" borderId="0" xfId="0" applyFont="1" applyFill="1" applyAlignment="1"/>
    <xf numFmtId="41" fontId="0" fillId="0" borderId="0" xfId="2" applyNumberFormat="1" applyFont="1" applyFill="1" applyAlignment="1"/>
    <xf numFmtId="41" fontId="5" fillId="0" borderId="2" xfId="0" applyNumberFormat="1" applyFont="1" applyFill="1" applyBorder="1" applyAlignment="1"/>
    <xf numFmtId="41" fontId="5" fillId="0" borderId="0" xfId="0" applyNumberFormat="1" applyFont="1" applyFill="1" applyAlignment="1"/>
    <xf numFmtId="0" fontId="0" fillId="0" borderId="0" xfId="0" applyFont="1" applyFill="1" applyAlignment="1">
      <alignment wrapText="1"/>
    </xf>
    <xf numFmtId="41" fontId="5" fillId="0" borderId="0" xfId="0" applyNumberFormat="1" applyFont="1" applyFill="1" applyBorder="1" applyAlignment="1"/>
    <xf numFmtId="41" fontId="5" fillId="0" borderId="3" xfId="0" applyNumberFormat="1" applyFont="1" applyFill="1" applyBorder="1" applyAlignment="1"/>
    <xf numFmtId="165" fontId="0" fillId="0" borderId="0" xfId="1" applyNumberFormat="1" applyFont="1" applyFill="1" applyAlignment="1">
      <alignment horizontal="left" vertical="center"/>
    </xf>
    <xf numFmtId="165" fontId="8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Border="1" applyAlignment="1">
      <alignment vertical="center"/>
    </xf>
    <xf numFmtId="41" fontId="0" fillId="0" borderId="0" xfId="1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41" fontId="0" fillId="0" borderId="0" xfId="1" applyNumberFormat="1" applyFont="1" applyFill="1" applyAlignment="1"/>
    <xf numFmtId="0" fontId="0" fillId="0" borderId="0" xfId="0" applyFont="1" applyFill="1" applyAlignment="1">
      <alignment horizontal="left"/>
    </xf>
    <xf numFmtId="41" fontId="0" fillId="0" borderId="0" xfId="0" applyNumberFormat="1" applyFont="1" applyFill="1" applyBorder="1" applyAlignment="1"/>
    <xf numFmtId="41" fontId="5" fillId="0" borderId="4" xfId="0" applyNumberFormat="1" applyFont="1" applyFill="1" applyBorder="1" applyAlignment="1"/>
    <xf numFmtId="41" fontId="5" fillId="0" borderId="5" xfId="0" applyNumberFormat="1" applyFont="1" applyFill="1" applyBorder="1" applyAlignment="1"/>
    <xf numFmtId="41" fontId="0" fillId="0" borderId="3" xfId="0" applyNumberFormat="1" applyFont="1" applyFill="1" applyBorder="1" applyAlignment="1"/>
    <xf numFmtId="0" fontId="0" fillId="0" borderId="0" xfId="0" applyFont="1" applyFill="1" applyAlignment="1">
      <alignment horizontal="left" wrapText="1"/>
    </xf>
    <xf numFmtId="37" fontId="0" fillId="0" borderId="0" xfId="0" applyNumberFormat="1" applyFont="1" applyFill="1" applyAlignment="1"/>
    <xf numFmtId="41" fontId="0" fillId="0" borderId="5" xfId="0" applyNumberFormat="1" applyFont="1" applyFill="1" applyBorder="1" applyAlignment="1"/>
    <xf numFmtId="166" fontId="0" fillId="0" borderId="0" xfId="1" applyNumberFormat="1" applyFont="1" applyFill="1" applyAlignment="1"/>
    <xf numFmtId="166" fontId="5" fillId="0" borderId="0" xfId="1" applyNumberFormat="1" applyFont="1" applyFill="1" applyAlignment="1">
      <alignment vertical="center"/>
    </xf>
    <xf numFmtId="0" fontId="9" fillId="0" borderId="0" xfId="0" applyFont="1" applyFill="1" applyAlignment="1">
      <alignment wrapText="1"/>
    </xf>
    <xf numFmtId="0" fontId="5" fillId="0" borderId="0" xfId="0" applyFont="1" applyFill="1" applyAlignment="1"/>
    <xf numFmtId="41" fontId="13" fillId="0" borderId="0" xfId="0" applyNumberFormat="1" applyFont="1" applyFill="1" applyAlignment="1">
      <alignment horizontal="right" vertical="center"/>
    </xf>
    <xf numFmtId="165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horizontal="left" vertical="center"/>
    </xf>
    <xf numFmtId="41" fontId="15" fillId="0" borderId="0" xfId="0" applyNumberFormat="1" applyFont="1" applyFill="1" applyBorder="1" applyAlignment="1">
      <alignment horizontal="right" vertical="center"/>
    </xf>
    <xf numFmtId="41" fontId="15" fillId="0" borderId="0" xfId="0" applyNumberFormat="1" applyFont="1" applyFill="1" applyAlignment="1">
      <alignment horizontal="right" vertical="center"/>
    </xf>
    <xf numFmtId="41" fontId="15" fillId="0" borderId="0" xfId="0" applyNumberFormat="1" applyFont="1" applyFill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4" fillId="0" borderId="0" xfId="1" applyNumberFormat="1" applyFont="1" applyFill="1" applyBorder="1" applyAlignment="1">
      <alignment horizontal="center" vertical="center"/>
    </xf>
    <xf numFmtId="165" fontId="15" fillId="0" borderId="0" xfId="1" applyNumberFormat="1" applyFont="1" applyFill="1" applyBorder="1" applyAlignment="1">
      <alignment horizontal="left" vertical="center"/>
    </xf>
    <xf numFmtId="41" fontId="15" fillId="0" borderId="0" xfId="1" applyNumberFormat="1" applyFont="1" applyFill="1" applyBorder="1" applyAlignment="1">
      <alignment vertical="center"/>
    </xf>
    <xf numFmtId="41" fontId="15" fillId="0" borderId="0" xfId="1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Border="1" applyAlignment="1">
      <alignment horizontal="left" vertical="center"/>
    </xf>
    <xf numFmtId="41" fontId="15" fillId="0" borderId="0" xfId="0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Alignment="1">
      <alignment vertical="center"/>
    </xf>
    <xf numFmtId="165" fontId="10" fillId="0" borderId="0" xfId="1" applyNumberFormat="1" applyFont="1" applyFill="1" applyAlignment="1">
      <alignment horizontal="center" vertical="center"/>
    </xf>
    <xf numFmtId="165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Alignment="1">
      <alignment vertical="center"/>
    </xf>
    <xf numFmtId="166" fontId="13" fillId="0" borderId="0" xfId="1" applyNumberFormat="1" applyFont="1" applyFill="1" applyAlignment="1">
      <alignment vertical="center"/>
    </xf>
    <xf numFmtId="41" fontId="5" fillId="0" borderId="0" xfId="0" applyNumberFormat="1" applyFont="1" applyFill="1" applyBorder="1" applyAlignment="1">
      <alignment horizontal="left" vertical="center"/>
    </xf>
    <xf numFmtId="41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1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>
      <alignment horizontal="left" vertical="center"/>
    </xf>
    <xf numFmtId="41" fontId="0" fillId="0" borderId="0" xfId="0" applyNumberFormat="1" applyFont="1" applyFill="1"/>
    <xf numFmtId="41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1" fontId="0" fillId="0" borderId="5" xfId="0" applyNumberFormat="1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4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/>
    <xf numFmtId="41" fontId="0" fillId="0" borderId="0" xfId="0" applyNumberFormat="1" applyFont="1" applyFill="1" applyAlignment="1">
      <alignment horizontal="right"/>
    </xf>
    <xf numFmtId="41" fontId="0" fillId="0" borderId="0" xfId="0" applyNumberFormat="1" applyFill="1" applyAlignment="1">
      <alignment horizontal="right"/>
    </xf>
    <xf numFmtId="41" fontId="0" fillId="0" borderId="0" xfId="2" applyNumberFormat="1" applyFont="1" applyFill="1" applyAlignment="1">
      <alignment horizontal="right"/>
    </xf>
    <xf numFmtId="41" fontId="5" fillId="0" borderId="2" xfId="4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/>
    <xf numFmtId="41" fontId="4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/>
    <xf numFmtId="0" fontId="0" fillId="0" borderId="0" xfId="0" applyFill="1" applyAlignment="1">
      <alignment horizontal="left" wrapText="1"/>
    </xf>
    <xf numFmtId="0" fontId="15" fillId="0" borderId="0" xfId="0" applyFont="1" applyFill="1"/>
    <xf numFmtId="169" fontId="0" fillId="0" borderId="0" xfId="0" applyNumberFormat="1" applyFont="1" applyFill="1" applyAlignment="1">
      <alignment vertical="center"/>
    </xf>
    <xf numFmtId="41" fontId="4" fillId="0" borderId="0" xfId="2" applyNumberFormat="1" applyFont="1" applyFill="1" applyBorder="1" applyAlignment="1"/>
    <xf numFmtId="41" fontId="4" fillId="0" borderId="0" xfId="1" applyNumberFormat="1" applyFont="1" applyFill="1" applyAlignment="1"/>
    <xf numFmtId="165" fontId="6" fillId="0" borderId="0" xfId="0" applyNumberFormat="1" applyFont="1" applyFill="1" applyAlignment="1">
      <alignment vertical="center"/>
    </xf>
    <xf numFmtId="41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Alignment="1">
      <alignment horizontal="left" vertical="center"/>
    </xf>
    <xf numFmtId="41" fontId="6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6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6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41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5" fontId="6" fillId="0" borderId="0" xfId="0" applyNumberFormat="1" applyFont="1" applyFill="1" applyAlignment="1">
      <alignment horizontal="left" vertical="center"/>
    </xf>
    <xf numFmtId="165" fontId="16" fillId="0" borderId="0" xfId="0" applyNumberFormat="1" applyFont="1" applyFill="1" applyAlignment="1">
      <alignment horizontal="center" vertical="center"/>
    </xf>
    <xf numFmtId="41" fontId="6" fillId="0" borderId="0" xfId="1" applyNumberFormat="1" applyFont="1" applyFill="1" applyBorder="1" applyAlignment="1">
      <alignment horizontal="right" vertical="center"/>
    </xf>
    <xf numFmtId="41" fontId="15" fillId="0" borderId="5" xfId="1" applyNumberFormat="1" applyFont="1" applyFill="1" applyBorder="1" applyAlignment="1"/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41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166" fontId="15" fillId="0" borderId="5" xfId="1" applyNumberFormat="1" applyFont="1" applyFill="1" applyBorder="1" applyAlignment="1"/>
    <xf numFmtId="37" fontId="6" fillId="0" borderId="5" xfId="0" applyNumberFormat="1" applyFont="1" applyFill="1" applyBorder="1" applyAlignment="1"/>
    <xf numFmtId="3" fontId="6" fillId="0" borderId="0" xfId="0" applyNumberFormat="1" applyFont="1" applyFill="1" applyBorder="1" applyAlignment="1"/>
    <xf numFmtId="43" fontId="6" fillId="0" borderId="0" xfId="1" applyFont="1" applyFill="1" applyBorder="1" applyAlignment="1"/>
    <xf numFmtId="0" fontId="7" fillId="0" borderId="0" xfId="0" applyFont="1" applyFill="1"/>
    <xf numFmtId="49" fontId="15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wrapText="1"/>
    </xf>
    <xf numFmtId="49" fontId="15" fillId="0" borderId="0" xfId="0" applyNumberFormat="1" applyFont="1" applyFill="1" applyAlignment="1">
      <alignment wrapText="1"/>
    </xf>
    <xf numFmtId="0" fontId="15" fillId="0" borderId="0" xfId="0" applyFont="1" applyAlignment="1"/>
    <xf numFmtId="37" fontId="6" fillId="0" borderId="0" xfId="0" applyNumberFormat="1" applyFont="1" applyFill="1" applyBorder="1" applyAlignment="1">
      <alignment horizontal="right"/>
    </xf>
    <xf numFmtId="167" fontId="13" fillId="0" borderId="0" xfId="0" applyNumberFormat="1" applyFont="1" applyFill="1" applyAlignment="1">
      <alignment vertical="center"/>
    </xf>
    <xf numFmtId="167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41" fontId="13" fillId="0" borderId="0" xfId="0" applyNumberFormat="1" applyFont="1" applyFill="1" applyBorder="1" applyAlignment="1">
      <alignment vertical="center"/>
    </xf>
    <xf numFmtId="41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41" fontId="10" fillId="0" borderId="0" xfId="0" applyNumberFormat="1" applyFont="1" applyFill="1" applyAlignment="1">
      <alignment horizontal="center" vertical="center"/>
    </xf>
    <xf numFmtId="41" fontId="13" fillId="0" borderId="0" xfId="5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41" fontId="13" fillId="0" borderId="0" xfId="5" applyNumberFormat="1" applyFont="1" applyFill="1" applyAlignment="1">
      <alignment horizontal="center" vertical="center"/>
    </xf>
    <xf numFmtId="41" fontId="13" fillId="0" borderId="5" xfId="1" applyNumberFormat="1" applyFont="1" applyFill="1" applyBorder="1" applyAlignment="1">
      <alignment horizontal="right" vertical="center"/>
    </xf>
    <xf numFmtId="41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41" fontId="13" fillId="0" borderId="0" xfId="1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Alignment="1">
      <alignment horizontal="right" vertical="center"/>
    </xf>
    <xf numFmtId="41" fontId="7" fillId="0" borderId="0" xfId="0" applyNumberFormat="1" applyFont="1" applyFill="1" applyAlignment="1">
      <alignment horizontal="right" vertical="center"/>
    </xf>
    <xf numFmtId="164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5" fontId="18" fillId="0" borderId="0" xfId="0" applyNumberFormat="1" applyFont="1" applyFill="1" applyAlignment="1">
      <alignment horizontal="left" vertical="center"/>
    </xf>
    <xf numFmtId="41" fontId="13" fillId="0" borderId="0" xfId="0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vertical="center"/>
    </xf>
    <xf numFmtId="41" fontId="13" fillId="0" borderId="0" xfId="1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left" vertical="center"/>
    </xf>
    <xf numFmtId="41" fontId="7" fillId="0" borderId="2" xfId="0" applyNumberFormat="1" applyFont="1" applyFill="1" applyBorder="1" applyAlignment="1">
      <alignment horizontal="right" vertical="center"/>
    </xf>
    <xf numFmtId="41" fontId="7" fillId="0" borderId="4" xfId="0" applyNumberFormat="1" applyFont="1" applyFill="1" applyBorder="1" applyAlignment="1">
      <alignment horizontal="right" vertical="center"/>
    </xf>
    <xf numFmtId="41" fontId="13" fillId="0" borderId="5" xfId="0" applyNumberFormat="1" applyFont="1" applyFill="1" applyBorder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3" xfId="0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left" vertical="center"/>
    </xf>
    <xf numFmtId="0" fontId="7" fillId="0" borderId="0" xfId="32" applyNumberFormat="1" applyFont="1" applyFill="1" applyAlignment="1">
      <alignment horizontal="left" vertical="center"/>
    </xf>
    <xf numFmtId="41" fontId="13" fillId="0" borderId="0" xfId="32" applyNumberFormat="1" applyFont="1" applyFill="1" applyAlignment="1">
      <alignment horizontal="right" vertical="center"/>
    </xf>
    <xf numFmtId="165" fontId="13" fillId="0" borderId="0" xfId="32" applyNumberFormat="1" applyFont="1" applyFill="1" applyAlignment="1">
      <alignment horizontal="left" vertical="center"/>
    </xf>
    <xf numFmtId="41" fontId="13" fillId="0" borderId="0" xfId="32" applyNumberFormat="1" applyFont="1" applyFill="1" applyAlignment="1">
      <alignment vertical="center"/>
    </xf>
    <xf numFmtId="41" fontId="13" fillId="0" borderId="0" xfId="32" applyNumberFormat="1" applyFont="1" applyFill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41" fontId="0" fillId="0" borderId="0" xfId="4" applyNumberFormat="1" applyFont="1" applyFill="1" applyAlignment="1">
      <alignment horizontal="center" vertical="center"/>
    </xf>
    <xf numFmtId="43" fontId="0" fillId="0" borderId="0" xfId="1" applyFont="1" applyFill="1"/>
    <xf numFmtId="43" fontId="0" fillId="0" borderId="0" xfId="0" applyNumberFormat="1" applyFont="1" applyFill="1"/>
    <xf numFmtId="41" fontId="5" fillId="0" borderId="0" xfId="4" applyNumberFormat="1" applyFont="1" applyFill="1" applyAlignment="1">
      <alignment horizontal="center" vertical="center"/>
    </xf>
    <xf numFmtId="41" fontId="5" fillId="0" borderId="0" xfId="1" applyNumberFormat="1" applyFont="1" applyFill="1" applyAlignment="1">
      <alignment horizontal="center" vertical="center"/>
    </xf>
    <xf numFmtId="41" fontId="5" fillId="0" borderId="0" xfId="1" applyNumberFormat="1" applyFont="1" applyFill="1" applyAlignment="1">
      <alignment horizontal="right" vertical="center"/>
    </xf>
    <xf numFmtId="41" fontId="4" fillId="0" borderId="0" xfId="1" applyNumberFormat="1" applyFont="1" applyFill="1" applyAlignment="1">
      <alignment horizontal="center" vertical="center"/>
    </xf>
    <xf numFmtId="41" fontId="4" fillId="0" borderId="2" xfId="1" applyNumberFormat="1" applyFont="1" applyFill="1" applyBorder="1" applyAlignment="1">
      <alignment horizontal="right" vertical="center"/>
    </xf>
    <xf numFmtId="41" fontId="4" fillId="0" borderId="0" xfId="1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vertical="center"/>
    </xf>
    <xf numFmtId="41" fontId="8" fillId="0" borderId="0" xfId="0" applyNumberFormat="1" applyFont="1" applyFill="1" applyBorder="1" applyAlignment="1">
      <alignment horizontal="center" vertical="center"/>
    </xf>
    <xf numFmtId="166" fontId="0" fillId="0" borderId="0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Alignment="1">
      <alignment horizontal="right" vertical="center"/>
    </xf>
    <xf numFmtId="166" fontId="15" fillId="0" borderId="0" xfId="1" applyNumberFormat="1" applyFont="1" applyFill="1" applyAlignment="1">
      <alignment vertical="center"/>
    </xf>
    <xf numFmtId="166" fontId="6" fillId="0" borderId="0" xfId="1" applyNumberFormat="1" applyFont="1" applyFill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6" fontId="15" fillId="0" borderId="0" xfId="0" applyNumberFormat="1" applyFont="1" applyFill="1" applyAlignment="1">
      <alignment vertical="center"/>
    </xf>
    <xf numFmtId="166" fontId="15" fillId="0" borderId="0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Alignment="1">
      <alignment horizontal="right" vertical="center"/>
    </xf>
    <xf numFmtId="43" fontId="15" fillId="0" borderId="0" xfId="1" applyNumberFormat="1" applyFont="1" applyFill="1" applyAlignment="1">
      <alignment vertical="center"/>
    </xf>
    <xf numFmtId="41" fontId="10" fillId="0" borderId="0" xfId="0" applyNumberFormat="1" applyFont="1" applyFill="1" applyAlignment="1">
      <alignment horizontal="center" vertical="center"/>
    </xf>
    <xf numFmtId="41" fontId="5" fillId="2" borderId="2" xfId="0" applyNumberFormat="1" applyFont="1" applyFill="1" applyBorder="1" applyAlignment="1"/>
    <xf numFmtId="166" fontId="6" fillId="0" borderId="3" xfId="1" applyNumberFormat="1" applyFont="1" applyFill="1" applyBorder="1" applyAlignment="1">
      <alignment vertical="center"/>
    </xf>
    <xf numFmtId="166" fontId="6" fillId="0" borderId="2" xfId="1" applyNumberFormat="1" applyFont="1" applyFill="1" applyBorder="1" applyAlignment="1">
      <alignment vertical="center"/>
    </xf>
    <xf numFmtId="43" fontId="15" fillId="0" borderId="3" xfId="1" applyNumberFormat="1" applyFont="1" applyFill="1" applyBorder="1" applyAlignment="1">
      <alignment vertical="center"/>
    </xf>
    <xf numFmtId="0" fontId="16" fillId="0" borderId="0" xfId="0" applyFont="1" applyFill="1" applyAlignment="1">
      <alignment wrapText="1"/>
    </xf>
    <xf numFmtId="41" fontId="5" fillId="0" borderId="0" xfId="1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center" vertical="center"/>
    </xf>
    <xf numFmtId="165" fontId="0" fillId="0" borderId="0" xfId="9" applyNumberFormat="1" applyFont="1" applyFill="1" applyBorder="1" applyAlignment="1" applyProtection="1">
      <alignment horizontal="left"/>
      <protection locked="0"/>
    </xf>
    <xf numFmtId="166" fontId="6" fillId="0" borderId="5" xfId="1" quotePrefix="1" applyNumberFormat="1" applyFont="1" applyFill="1" applyBorder="1" applyAlignment="1">
      <alignment horizontal="right"/>
    </xf>
    <xf numFmtId="166" fontId="6" fillId="0" borderId="5" xfId="1" applyNumberFormat="1" applyFont="1" applyFill="1" applyBorder="1" applyAlignment="1">
      <alignment vertical="center"/>
    </xf>
    <xf numFmtId="41" fontId="4" fillId="0" borderId="0" xfId="1" applyNumberFormat="1" applyFont="1" applyFill="1" applyBorder="1" applyAlignment="1">
      <alignment horizontal="center" vertical="center"/>
    </xf>
    <xf numFmtId="41" fontId="4" fillId="0" borderId="0" xfId="1" applyNumberFormat="1" applyFont="1" applyFill="1" applyAlignment="1">
      <alignment horizontal="right" vertical="center"/>
    </xf>
    <xf numFmtId="41" fontId="4" fillId="0" borderId="0" xfId="4" applyNumberFormat="1" applyFont="1" applyFill="1" applyAlignment="1">
      <alignment horizontal="center" vertical="center"/>
    </xf>
    <xf numFmtId="41" fontId="4" fillId="0" borderId="0" xfId="5" applyNumberFormat="1" applyFont="1" applyFill="1" applyBorder="1" applyAlignment="1">
      <alignment horizontal="right" vertical="center"/>
    </xf>
    <xf numFmtId="41" fontId="4" fillId="0" borderId="0" xfId="4" applyNumberFormat="1" applyFont="1" applyFill="1" applyBorder="1" applyAlignment="1">
      <alignment horizontal="right" vertical="center"/>
    </xf>
    <xf numFmtId="43" fontId="15" fillId="0" borderId="5" xfId="1" applyFont="1" applyFill="1" applyBorder="1" applyAlignment="1"/>
    <xf numFmtId="43" fontId="15" fillId="0" borderId="0" xfId="1" applyFont="1" applyFill="1" applyBorder="1" applyAlignment="1"/>
    <xf numFmtId="43" fontId="6" fillId="0" borderId="5" xfId="1" applyFont="1" applyFill="1" applyBorder="1" applyAlignment="1"/>
    <xf numFmtId="43" fontId="15" fillId="0" borderId="0" xfId="1" applyFont="1" applyFill="1" applyBorder="1" applyAlignment="1">
      <alignment horizontal="right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Alignment="1">
      <alignment horizontal="center" vertical="center"/>
    </xf>
    <xf numFmtId="41" fontId="5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41" fontId="14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Border="1" applyAlignment="1">
      <alignment horizontal="center" vertical="center"/>
    </xf>
    <xf numFmtId="41" fontId="6" fillId="0" borderId="0" xfId="1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0" fillId="0" borderId="5" xfId="0" applyNumberFormat="1" applyFont="1" applyFill="1" applyBorder="1" applyAlignment="1">
      <alignment horizontal="center"/>
    </xf>
    <xf numFmtId="41" fontId="5" fillId="0" borderId="0" xfId="0" applyNumberFormat="1" applyFont="1" applyFill="1" applyBorder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10" fillId="0" borderId="0" xfId="0" applyNumberFormat="1" applyFont="1" applyFill="1" applyAlignment="1">
      <alignment horizontal="center" vertical="center"/>
    </xf>
    <xf numFmtId="41" fontId="7" fillId="0" borderId="0" xfId="0" applyNumberFormat="1" applyFont="1" applyFill="1" applyBorder="1" applyAlignment="1">
      <alignment horizontal="center" vertical="center"/>
    </xf>
    <xf numFmtId="41" fontId="7" fillId="0" borderId="0" xfId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 wrapText="1"/>
    </xf>
  </cellXfs>
  <cellStyles count="37">
    <cellStyle name="Comma" xfId="1" builtinId="3"/>
    <cellStyle name="Comma [0]" xfId="2" builtinId="6"/>
    <cellStyle name="Comma 2" xfId="3" xr:uid="{00000000-0005-0000-0000-000002000000}"/>
    <cellStyle name="Comma 2 2 3" xfId="36" xr:uid="{00000000-0005-0000-0000-000003000000}"/>
    <cellStyle name="Comma 3" xfId="4" xr:uid="{00000000-0005-0000-0000-000004000000}"/>
    <cellStyle name="Comma 3 2 3" xfId="34" xr:uid="{00000000-0005-0000-0000-000005000000}"/>
    <cellStyle name="Comma 3 5" xfId="35" xr:uid="{00000000-0005-0000-0000-000006000000}"/>
    <cellStyle name="Comma 4" xfId="5" xr:uid="{00000000-0005-0000-0000-000007000000}"/>
    <cellStyle name="Normal" xfId="0" builtinId="0"/>
    <cellStyle name="Normal - Style1" xfId="6" xr:uid="{00000000-0005-0000-0000-000009000000}"/>
    <cellStyle name="Normal 10" xfId="7" xr:uid="{00000000-0005-0000-0000-00000A000000}"/>
    <cellStyle name="Normal 11" xfId="8" xr:uid="{00000000-0005-0000-0000-00000B000000}"/>
    <cellStyle name="Normal 12" xfId="9" xr:uid="{00000000-0005-0000-0000-00000C000000}"/>
    <cellStyle name="Normal 13" xfId="10" xr:uid="{00000000-0005-0000-0000-00000D000000}"/>
    <cellStyle name="Normal 14" xfId="11" xr:uid="{00000000-0005-0000-0000-00000E000000}"/>
    <cellStyle name="Normal 15" xfId="12" xr:uid="{00000000-0005-0000-0000-00000F000000}"/>
    <cellStyle name="Normal 16" xfId="13" xr:uid="{00000000-0005-0000-0000-000010000000}"/>
    <cellStyle name="Normal 17" xfId="14" xr:uid="{00000000-0005-0000-0000-000011000000}"/>
    <cellStyle name="Normal 18" xfId="15" xr:uid="{00000000-0005-0000-0000-000012000000}"/>
    <cellStyle name="Normal 19" xfId="16" xr:uid="{00000000-0005-0000-0000-000013000000}"/>
    <cellStyle name="Normal 2" xfId="17" xr:uid="{00000000-0005-0000-0000-000014000000}"/>
    <cellStyle name="Normal 2 2" xfId="18" xr:uid="{00000000-0005-0000-0000-000015000000}"/>
    <cellStyle name="Normal 20" xfId="19" xr:uid="{00000000-0005-0000-0000-000016000000}"/>
    <cellStyle name="Normal 21" xfId="20" xr:uid="{00000000-0005-0000-0000-000017000000}"/>
    <cellStyle name="Normal 22" xfId="21" xr:uid="{00000000-0005-0000-0000-000018000000}"/>
    <cellStyle name="Normal 23" xfId="22" xr:uid="{00000000-0005-0000-0000-000019000000}"/>
    <cellStyle name="Normal 24" xfId="23" xr:uid="{00000000-0005-0000-0000-00001A000000}"/>
    <cellStyle name="Normal 25" xfId="24" xr:uid="{00000000-0005-0000-0000-00001B000000}"/>
    <cellStyle name="Normal 3" xfId="25" xr:uid="{00000000-0005-0000-0000-00001C000000}"/>
    <cellStyle name="Normal 4" xfId="26" xr:uid="{00000000-0005-0000-0000-00001D000000}"/>
    <cellStyle name="Normal 5" xfId="27" xr:uid="{00000000-0005-0000-0000-00001E000000}"/>
    <cellStyle name="Normal 6" xfId="28" xr:uid="{00000000-0005-0000-0000-00001F000000}"/>
    <cellStyle name="Normal 7" xfId="29" xr:uid="{00000000-0005-0000-0000-000020000000}"/>
    <cellStyle name="Normal 8" xfId="30" xr:uid="{00000000-0005-0000-0000-000021000000}"/>
    <cellStyle name="Normal 9" xfId="31" xr:uid="{00000000-0005-0000-0000-000022000000}"/>
    <cellStyle name="Normal_Sheet1" xfId="32" xr:uid="{00000000-0005-0000-0000-000023000000}"/>
    <cellStyle name="Percent 2" xfId="33" xr:uid="{00000000-0005-0000-0000-00002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0"/>
  <sheetViews>
    <sheetView tabSelected="1" view="pageBreakPreview" topLeftCell="A62" zoomScale="110" zoomScaleNormal="100" zoomScaleSheetLayoutView="110" workbookViewId="0">
      <selection activeCell="D76" sqref="D76"/>
    </sheetView>
  </sheetViews>
  <sheetFormatPr defaultColWidth="9.140625" defaultRowHeight="15" x14ac:dyDescent="0.25"/>
  <cols>
    <col min="1" max="1" width="42.28515625" style="22" customWidth="1"/>
    <col min="2" max="2" width="5.85546875" style="20" customWidth="1"/>
    <col min="3" max="3" width="1.140625" style="22" customWidth="1"/>
    <col min="4" max="4" width="14.140625" style="14" customWidth="1"/>
    <col min="5" max="5" width="1.140625" style="26" customWidth="1"/>
    <col min="6" max="6" width="14.140625" style="14" customWidth="1"/>
    <col min="7" max="7" width="1.140625" style="14" customWidth="1"/>
    <col min="8" max="8" width="12.28515625" style="26" customWidth="1"/>
    <col min="9" max="9" width="1.140625" style="26" customWidth="1"/>
    <col min="10" max="10" width="14.28515625" style="26" customWidth="1"/>
    <col min="11" max="16384" width="9.140625" style="23"/>
  </cols>
  <sheetData>
    <row r="1" spans="1:10" s="66" customFormat="1" ht="18.75" customHeight="1" x14ac:dyDescent="0.25">
      <c r="A1" s="5" t="s">
        <v>81</v>
      </c>
      <c r="B1" s="71"/>
      <c r="C1" s="72"/>
      <c r="D1" s="73"/>
      <c r="E1" s="62"/>
      <c r="F1" s="73"/>
      <c r="G1" s="73"/>
      <c r="H1" s="62"/>
      <c r="I1" s="62"/>
      <c r="J1" s="62"/>
    </row>
    <row r="2" spans="1:10" s="28" customFormat="1" ht="18.75" customHeight="1" x14ac:dyDescent="0.25">
      <c r="A2" s="10" t="s">
        <v>52</v>
      </c>
      <c r="B2" s="9"/>
      <c r="C2" s="74"/>
      <c r="D2" s="75"/>
      <c r="E2" s="58"/>
      <c r="F2" s="75"/>
      <c r="G2" s="75"/>
      <c r="H2" s="58"/>
      <c r="I2" s="58"/>
      <c r="J2" s="58"/>
    </row>
    <row r="3" spans="1:10" ht="18.75" customHeight="1" x14ac:dyDescent="0.25"/>
    <row r="4" spans="1:10" ht="18.75" customHeight="1" x14ac:dyDescent="0.25">
      <c r="D4" s="245" t="s">
        <v>2</v>
      </c>
      <c r="E4" s="245"/>
      <c r="F4" s="245"/>
      <c r="G4" s="245"/>
      <c r="H4" s="247" t="s">
        <v>16</v>
      </c>
      <c r="I4" s="247"/>
      <c r="J4" s="247"/>
    </row>
    <row r="5" spans="1:10" ht="18.75" customHeight="1" x14ac:dyDescent="0.25">
      <c r="C5" s="1"/>
      <c r="D5" s="245" t="s">
        <v>17</v>
      </c>
      <c r="E5" s="245"/>
      <c r="F5" s="245"/>
      <c r="G5" s="245"/>
      <c r="H5" s="245" t="s">
        <v>17</v>
      </c>
      <c r="I5" s="245"/>
      <c r="J5" s="245"/>
    </row>
    <row r="6" spans="1:10" ht="18.75" customHeight="1" x14ac:dyDescent="0.25">
      <c r="C6" s="1"/>
      <c r="D6" s="11" t="s">
        <v>96</v>
      </c>
      <c r="E6" s="11"/>
      <c r="F6" s="11" t="s">
        <v>1</v>
      </c>
      <c r="G6" s="11"/>
      <c r="H6" s="11" t="s">
        <v>96</v>
      </c>
      <c r="I6" s="11"/>
      <c r="J6" s="11" t="s">
        <v>1</v>
      </c>
    </row>
    <row r="7" spans="1:10" ht="18.75" customHeight="1" x14ac:dyDescent="0.25">
      <c r="A7" s="1" t="s">
        <v>18</v>
      </c>
      <c r="B7" s="3" t="s">
        <v>26</v>
      </c>
      <c r="C7" s="1"/>
      <c r="D7" s="98" t="s">
        <v>199</v>
      </c>
      <c r="E7" s="97"/>
      <c r="F7" s="98" t="s">
        <v>157</v>
      </c>
      <c r="G7" s="96"/>
      <c r="H7" s="98" t="s">
        <v>199</v>
      </c>
      <c r="I7" s="97"/>
      <c r="J7" s="98" t="s">
        <v>157</v>
      </c>
    </row>
    <row r="8" spans="1:10" ht="18.75" customHeight="1" x14ac:dyDescent="0.25">
      <c r="A8" s="1"/>
      <c r="B8" s="3"/>
      <c r="C8" s="1"/>
      <c r="D8" s="98" t="s">
        <v>121</v>
      </c>
      <c r="E8" s="97"/>
      <c r="F8" s="98"/>
      <c r="G8" s="96"/>
      <c r="H8" s="98" t="s">
        <v>121</v>
      </c>
      <c r="I8" s="97"/>
      <c r="J8" s="98"/>
    </row>
    <row r="9" spans="1:10" ht="18.75" customHeight="1" x14ac:dyDescent="0.25">
      <c r="A9" s="1"/>
      <c r="B9" s="3"/>
      <c r="C9" s="1"/>
      <c r="D9" s="246" t="s">
        <v>98</v>
      </c>
      <c r="E9" s="246"/>
      <c r="F9" s="246"/>
      <c r="G9" s="246"/>
      <c r="H9" s="246"/>
      <c r="I9" s="246"/>
      <c r="J9" s="246"/>
    </row>
    <row r="10" spans="1:10" s="32" customFormat="1" ht="18.75" customHeight="1" x14ac:dyDescent="0.25">
      <c r="A10" s="56" t="s">
        <v>19</v>
      </c>
      <c r="B10" s="30"/>
      <c r="C10" s="30"/>
      <c r="D10" s="31"/>
      <c r="E10" s="31"/>
      <c r="F10" s="31"/>
      <c r="G10" s="31"/>
      <c r="H10" s="31"/>
      <c r="I10" s="31"/>
      <c r="J10" s="31"/>
    </row>
    <row r="11" spans="1:10" s="32" customFormat="1" ht="18.75" customHeight="1" x14ac:dyDescent="0.25">
      <c r="A11" s="36" t="s">
        <v>53</v>
      </c>
      <c r="B11" s="30"/>
      <c r="C11" s="30"/>
      <c r="D11" s="31">
        <v>215552</v>
      </c>
      <c r="E11" s="31"/>
      <c r="F11" s="31">
        <v>157595</v>
      </c>
      <c r="G11" s="31"/>
      <c r="H11" s="31">
        <v>21759</v>
      </c>
      <c r="I11" s="31"/>
      <c r="J11" s="31">
        <v>43079</v>
      </c>
    </row>
    <row r="12" spans="1:10" s="32" customFormat="1" ht="18.75" customHeight="1" x14ac:dyDescent="0.25">
      <c r="A12" s="36" t="s">
        <v>82</v>
      </c>
      <c r="B12" s="30" t="s">
        <v>161</v>
      </c>
      <c r="C12" s="30"/>
      <c r="D12" s="31">
        <v>1056852</v>
      </c>
      <c r="E12" s="31"/>
      <c r="F12" s="31">
        <v>987071</v>
      </c>
      <c r="G12" s="31"/>
      <c r="H12" s="102">
        <v>859980</v>
      </c>
      <c r="I12" s="31"/>
      <c r="J12" s="102">
        <v>849776</v>
      </c>
    </row>
    <row r="13" spans="1:10" s="32" customFormat="1" ht="18.75" customHeight="1" x14ac:dyDescent="0.25">
      <c r="A13" s="36" t="s">
        <v>171</v>
      </c>
      <c r="B13" s="30">
        <v>3</v>
      </c>
      <c r="C13" s="30"/>
      <c r="D13" s="31">
        <v>121672</v>
      </c>
      <c r="E13" s="31"/>
      <c r="F13" s="31">
        <v>127680</v>
      </c>
      <c r="G13" s="31"/>
      <c r="H13" s="31">
        <v>68203</v>
      </c>
      <c r="I13" s="31"/>
      <c r="J13" s="31">
        <v>71951</v>
      </c>
    </row>
    <row r="14" spans="1:10" s="32" customFormat="1" ht="18.75" customHeight="1" x14ac:dyDescent="0.25">
      <c r="A14" s="36" t="s">
        <v>45</v>
      </c>
      <c r="B14" s="30">
        <v>3</v>
      </c>
      <c r="C14" s="30"/>
      <c r="D14" s="33">
        <v>0</v>
      </c>
      <c r="E14" s="33"/>
      <c r="F14" s="33">
        <v>0</v>
      </c>
      <c r="G14" s="33"/>
      <c r="H14" s="31">
        <v>992933</v>
      </c>
      <c r="I14" s="31"/>
      <c r="J14" s="31">
        <v>1030933</v>
      </c>
    </row>
    <row r="15" spans="1:10" s="32" customFormat="1" ht="18.75" customHeight="1" x14ac:dyDescent="0.25">
      <c r="A15" s="233" t="s">
        <v>212</v>
      </c>
      <c r="B15" s="30"/>
      <c r="C15" s="30"/>
      <c r="D15" s="33">
        <v>6000</v>
      </c>
      <c r="E15" s="33"/>
      <c r="F15" s="33">
        <v>0</v>
      </c>
      <c r="G15" s="33"/>
      <c r="H15" s="31">
        <v>6000</v>
      </c>
      <c r="I15" s="31"/>
      <c r="J15" s="31">
        <v>0</v>
      </c>
    </row>
    <row r="16" spans="1:10" s="32" customFormat="1" ht="18.75" customHeight="1" x14ac:dyDescent="0.25">
      <c r="A16" s="36" t="s">
        <v>36</v>
      </c>
      <c r="B16" s="30"/>
      <c r="C16" s="30"/>
      <c r="D16" s="31">
        <v>1206149</v>
      </c>
      <c r="E16" s="31"/>
      <c r="F16" s="31">
        <v>1250962</v>
      </c>
      <c r="G16" s="31"/>
      <c r="H16" s="31">
        <v>696141</v>
      </c>
      <c r="I16" s="31"/>
      <c r="J16" s="31">
        <v>798402</v>
      </c>
    </row>
    <row r="17" spans="1:10" s="32" customFormat="1" ht="18.75" customHeight="1" x14ac:dyDescent="0.25">
      <c r="A17" s="36" t="s">
        <v>0</v>
      </c>
      <c r="B17" s="30"/>
      <c r="C17" s="30"/>
      <c r="D17" s="31">
        <v>58809</v>
      </c>
      <c r="E17" s="31"/>
      <c r="F17" s="31">
        <v>64948</v>
      </c>
      <c r="G17" s="31"/>
      <c r="H17" s="31">
        <v>50978</v>
      </c>
      <c r="I17" s="31"/>
      <c r="J17" s="31">
        <v>54065</v>
      </c>
    </row>
    <row r="18" spans="1:10" s="32" customFormat="1" ht="18.75" customHeight="1" x14ac:dyDescent="0.25">
      <c r="A18" s="107" t="s">
        <v>54</v>
      </c>
      <c r="B18" s="30"/>
      <c r="C18" s="30"/>
      <c r="D18" s="34">
        <f>SUM(D11:D17)</f>
        <v>2665034</v>
      </c>
      <c r="E18" s="35"/>
      <c r="F18" s="34">
        <f>SUM(F11:F17)</f>
        <v>2588256</v>
      </c>
      <c r="G18" s="37"/>
      <c r="H18" s="34">
        <f>SUM(H11:H17)</f>
        <v>2695994</v>
      </c>
      <c r="I18" s="35"/>
      <c r="J18" s="34">
        <f>SUM(J11:J17)</f>
        <v>2848206</v>
      </c>
    </row>
    <row r="19" spans="1:10" ht="18.75" customHeight="1" x14ac:dyDescent="0.25">
      <c r="D19" s="25"/>
      <c r="E19" s="25"/>
      <c r="F19" s="25"/>
      <c r="G19" s="25"/>
      <c r="H19" s="25"/>
      <c r="I19" s="25"/>
      <c r="J19" s="25"/>
    </row>
    <row r="20" spans="1:10" s="32" customFormat="1" ht="18.95" customHeight="1" x14ac:dyDescent="0.25">
      <c r="A20" s="56" t="s">
        <v>21</v>
      </c>
      <c r="B20" s="30"/>
      <c r="C20" s="30"/>
      <c r="D20" s="101"/>
      <c r="E20" s="31"/>
      <c r="F20" s="101"/>
      <c r="G20" s="31"/>
      <c r="H20" s="31"/>
      <c r="I20" s="31"/>
      <c r="J20" s="31"/>
    </row>
    <row r="21" spans="1:10" s="32" customFormat="1" ht="18.95" customHeight="1" x14ac:dyDescent="0.25">
      <c r="A21" s="36" t="s">
        <v>148</v>
      </c>
      <c r="B21" s="30"/>
      <c r="C21" s="30"/>
      <c r="D21" s="101">
        <v>16654</v>
      </c>
      <c r="E21" s="31"/>
      <c r="F21" s="101">
        <v>16621</v>
      </c>
      <c r="G21" s="31"/>
      <c r="H21" s="31">
        <v>6565</v>
      </c>
      <c r="I21" s="31"/>
      <c r="J21" s="31">
        <v>6532</v>
      </c>
    </row>
    <row r="22" spans="1:10" s="32" customFormat="1" ht="18.75" customHeight="1" x14ac:dyDescent="0.25">
      <c r="A22" s="36" t="s">
        <v>94</v>
      </c>
      <c r="B22" s="30">
        <v>5</v>
      </c>
      <c r="C22" s="30"/>
      <c r="D22" s="101">
        <v>30635</v>
      </c>
      <c r="E22" s="31"/>
      <c r="F22" s="101">
        <v>30982</v>
      </c>
      <c r="G22" s="31"/>
      <c r="H22" s="31">
        <v>0</v>
      </c>
      <c r="I22" s="31"/>
      <c r="J22" s="31">
        <v>0</v>
      </c>
    </row>
    <row r="23" spans="1:10" s="32" customFormat="1" ht="18.75" customHeight="1" x14ac:dyDescent="0.25">
      <c r="A23" s="36" t="s">
        <v>27</v>
      </c>
      <c r="B23" s="30">
        <v>6</v>
      </c>
      <c r="C23" s="30"/>
      <c r="D23" s="103">
        <v>0</v>
      </c>
      <c r="E23" s="31"/>
      <c r="F23" s="103">
        <v>0</v>
      </c>
      <c r="G23" s="33"/>
      <c r="H23" s="31">
        <v>1873274</v>
      </c>
      <c r="I23" s="31"/>
      <c r="J23" s="31">
        <v>1873274</v>
      </c>
    </row>
    <row r="24" spans="1:10" s="32" customFormat="1" ht="18.75" customHeight="1" x14ac:dyDescent="0.25">
      <c r="A24" s="99" t="s">
        <v>187</v>
      </c>
      <c r="B24" s="30">
        <v>6</v>
      </c>
      <c r="C24" s="30"/>
      <c r="D24" s="31">
        <v>81200</v>
      </c>
      <c r="E24" s="31"/>
      <c r="F24" s="31">
        <v>81200</v>
      </c>
      <c r="G24" s="33"/>
      <c r="H24" s="31">
        <v>81200</v>
      </c>
      <c r="I24" s="31"/>
      <c r="J24" s="31">
        <v>81200</v>
      </c>
    </row>
    <row r="25" spans="1:10" s="32" customFormat="1" ht="18.75" customHeight="1" x14ac:dyDescent="0.25">
      <c r="A25" s="36" t="s">
        <v>55</v>
      </c>
      <c r="B25" s="30"/>
      <c r="C25" s="30"/>
      <c r="D25" s="101">
        <v>561070</v>
      </c>
      <c r="E25" s="31"/>
      <c r="F25" s="101">
        <v>561070</v>
      </c>
      <c r="G25" s="31"/>
      <c r="H25" s="31">
        <v>120590</v>
      </c>
      <c r="I25" s="31"/>
      <c r="J25" s="31">
        <v>120590</v>
      </c>
    </row>
    <row r="26" spans="1:10" s="32" customFormat="1" ht="18.75" customHeight="1" x14ac:dyDescent="0.25">
      <c r="A26" s="36" t="s">
        <v>56</v>
      </c>
      <c r="B26" s="30">
        <v>7</v>
      </c>
      <c r="C26" s="30"/>
      <c r="D26" s="102">
        <v>3470706</v>
      </c>
      <c r="E26" s="31"/>
      <c r="F26" s="102">
        <v>3501214</v>
      </c>
      <c r="G26" s="31"/>
      <c r="H26" s="31">
        <v>1053411</v>
      </c>
      <c r="I26" s="31"/>
      <c r="J26" s="31">
        <v>1078324</v>
      </c>
    </row>
    <row r="27" spans="1:10" s="32" customFormat="1" ht="18.75" customHeight="1" x14ac:dyDescent="0.25">
      <c r="A27" s="36" t="s">
        <v>203</v>
      </c>
      <c r="B27" s="30"/>
      <c r="C27" s="30"/>
      <c r="D27" s="102">
        <v>12303</v>
      </c>
      <c r="E27" s="31"/>
      <c r="F27" s="102">
        <v>12303</v>
      </c>
      <c r="G27" s="31"/>
      <c r="H27" s="31">
        <v>0</v>
      </c>
      <c r="I27" s="31"/>
      <c r="J27" s="31">
        <v>0</v>
      </c>
    </row>
    <row r="28" spans="1:10" s="32" customFormat="1" ht="18.75" customHeight="1" x14ac:dyDescent="0.25">
      <c r="A28" s="36" t="s">
        <v>149</v>
      </c>
      <c r="B28" s="30"/>
      <c r="C28" s="30"/>
      <c r="D28" s="101">
        <v>3496</v>
      </c>
      <c r="E28" s="31"/>
      <c r="F28" s="101">
        <v>4040</v>
      </c>
      <c r="G28" s="31"/>
      <c r="H28" s="31">
        <v>316</v>
      </c>
      <c r="I28" s="31"/>
      <c r="J28" s="31">
        <v>358</v>
      </c>
    </row>
    <row r="29" spans="1:10" s="32" customFormat="1" ht="18.75" customHeight="1" x14ac:dyDescent="0.25">
      <c r="A29" s="36" t="s">
        <v>57</v>
      </c>
      <c r="B29" s="30"/>
      <c r="C29" s="30"/>
      <c r="D29" s="101">
        <v>193158</v>
      </c>
      <c r="E29" s="31"/>
      <c r="F29" s="101">
        <v>193158</v>
      </c>
      <c r="G29" s="31"/>
      <c r="H29" s="31">
        <v>6270</v>
      </c>
      <c r="I29" s="31"/>
      <c r="J29" s="31">
        <v>6270</v>
      </c>
    </row>
    <row r="30" spans="1:10" s="32" customFormat="1" ht="18.75" customHeight="1" x14ac:dyDescent="0.25">
      <c r="A30" s="36" t="s">
        <v>58</v>
      </c>
      <c r="B30" s="30"/>
      <c r="C30" s="30"/>
      <c r="D30" s="101">
        <v>887899</v>
      </c>
      <c r="E30" s="31"/>
      <c r="F30" s="101">
        <v>885902</v>
      </c>
      <c r="G30" s="31"/>
      <c r="H30" s="33">
        <v>0</v>
      </c>
      <c r="I30" s="31"/>
      <c r="J30" s="33">
        <v>0</v>
      </c>
    </row>
    <row r="31" spans="1:10" s="32" customFormat="1" ht="18.75" customHeight="1" x14ac:dyDescent="0.25">
      <c r="A31" s="36" t="s">
        <v>59</v>
      </c>
      <c r="C31" s="30"/>
      <c r="D31" s="101">
        <v>171512</v>
      </c>
      <c r="E31" s="31"/>
      <c r="F31" s="101">
        <v>163765</v>
      </c>
      <c r="G31" s="31"/>
      <c r="H31" s="31">
        <v>164555</v>
      </c>
      <c r="I31" s="31"/>
      <c r="J31" s="31">
        <v>157296</v>
      </c>
    </row>
    <row r="32" spans="1:10" s="32" customFormat="1" ht="18.75" customHeight="1" x14ac:dyDescent="0.25">
      <c r="A32" s="32" t="s">
        <v>83</v>
      </c>
      <c r="B32" s="30"/>
      <c r="C32" s="30"/>
      <c r="D32" s="101">
        <v>34830</v>
      </c>
      <c r="E32" s="31"/>
      <c r="F32" s="101">
        <v>34830</v>
      </c>
      <c r="G32" s="31"/>
      <c r="H32" s="33">
        <v>0</v>
      </c>
      <c r="I32" s="31"/>
      <c r="J32" s="33">
        <v>0</v>
      </c>
    </row>
    <row r="33" spans="1:10" s="32" customFormat="1" ht="18.75" customHeight="1" x14ac:dyDescent="0.25">
      <c r="A33" s="36" t="s">
        <v>13</v>
      </c>
      <c r="B33" s="30"/>
      <c r="C33" s="30"/>
      <c r="D33" s="101">
        <v>13890</v>
      </c>
      <c r="E33" s="31"/>
      <c r="F33" s="101">
        <v>14732</v>
      </c>
      <c r="G33" s="31"/>
      <c r="H33" s="31">
        <v>0</v>
      </c>
      <c r="I33" s="31"/>
      <c r="J33" s="31">
        <v>0</v>
      </c>
    </row>
    <row r="34" spans="1:10" s="32" customFormat="1" ht="18.75" customHeight="1" x14ac:dyDescent="0.25">
      <c r="A34" s="36" t="s">
        <v>28</v>
      </c>
      <c r="B34" s="30"/>
      <c r="C34" s="30"/>
      <c r="D34" s="101">
        <v>9764</v>
      </c>
      <c r="E34" s="31"/>
      <c r="F34" s="101">
        <v>9774</v>
      </c>
      <c r="G34" s="47"/>
      <c r="H34" s="31">
        <v>2445</v>
      </c>
      <c r="I34" s="31"/>
      <c r="J34" s="31">
        <v>2454</v>
      </c>
    </row>
    <row r="35" spans="1:10" s="32" customFormat="1" ht="18.75" customHeight="1" x14ac:dyDescent="0.25">
      <c r="A35" s="107" t="s">
        <v>60</v>
      </c>
      <c r="B35" s="30"/>
      <c r="C35" s="30"/>
      <c r="D35" s="34">
        <f>SUM(D21:D34)</f>
        <v>5487117</v>
      </c>
      <c r="E35" s="35"/>
      <c r="F35" s="34">
        <f>SUM(F21:F34)</f>
        <v>5509591</v>
      </c>
      <c r="G35" s="37">
        <f t="shared" ref="G35:H35" si="0">SUM(G21:G34)</f>
        <v>0</v>
      </c>
      <c r="H35" s="34">
        <f t="shared" si="0"/>
        <v>3308626</v>
      </c>
      <c r="I35" s="35"/>
      <c r="J35" s="34">
        <f>SUM(J21:J34)</f>
        <v>3326298</v>
      </c>
    </row>
    <row r="36" spans="1:10" s="32" customFormat="1" ht="18.75" customHeight="1" x14ac:dyDescent="0.25">
      <c r="A36" s="107"/>
      <c r="B36" s="30"/>
      <c r="C36" s="30"/>
      <c r="D36" s="37"/>
      <c r="E36" s="35"/>
      <c r="F36" s="37"/>
      <c r="G36" s="37"/>
      <c r="H36" s="37"/>
      <c r="I36" s="35"/>
      <c r="J36" s="37"/>
    </row>
    <row r="37" spans="1:10" s="32" customFormat="1" ht="18.75" customHeight="1" thickBot="1" x14ac:dyDescent="0.3">
      <c r="A37" s="57" t="s">
        <v>22</v>
      </c>
      <c r="B37" s="30"/>
      <c r="C37" s="30"/>
      <c r="D37" s="38">
        <f>D18+D35</f>
        <v>8152151</v>
      </c>
      <c r="E37" s="35"/>
      <c r="F37" s="38">
        <f>F18+F35</f>
        <v>8097847</v>
      </c>
      <c r="G37" s="37"/>
      <c r="H37" s="38">
        <f>H18+H35</f>
        <v>6004620</v>
      </c>
      <c r="I37" s="35"/>
      <c r="J37" s="38">
        <f>J18+J35</f>
        <v>6174504</v>
      </c>
    </row>
    <row r="38" spans="1:10" ht="18.75" customHeight="1" thickTop="1" x14ac:dyDescent="0.25">
      <c r="D38" s="25"/>
      <c r="E38" s="25"/>
      <c r="F38" s="25"/>
      <c r="G38" s="25"/>
      <c r="H38" s="25"/>
      <c r="I38" s="25"/>
      <c r="J38" s="25"/>
    </row>
    <row r="39" spans="1:10" ht="18.75" customHeight="1" x14ac:dyDescent="0.25">
      <c r="A39" s="39"/>
      <c r="B39" s="40"/>
      <c r="C39" s="39"/>
      <c r="D39" s="13"/>
      <c r="E39" s="25"/>
      <c r="F39" s="13"/>
      <c r="G39" s="13"/>
      <c r="H39" s="13"/>
      <c r="I39" s="25"/>
      <c r="J39" s="13"/>
    </row>
    <row r="40" spans="1:10" s="65" customFormat="1" ht="18.75" customHeight="1" x14ac:dyDescent="0.25">
      <c r="A40" s="5" t="s">
        <v>81</v>
      </c>
      <c r="B40" s="67"/>
      <c r="C40" s="68"/>
      <c r="D40" s="69"/>
      <c r="E40" s="70"/>
      <c r="F40" s="69"/>
      <c r="G40" s="69"/>
      <c r="H40" s="70"/>
      <c r="I40" s="70"/>
      <c r="J40" s="70"/>
    </row>
    <row r="41" spans="1:10" s="28" customFormat="1" ht="18.75" customHeight="1" x14ac:dyDescent="0.25">
      <c r="A41" s="10" t="str">
        <f>A2</f>
        <v>Statement of financial position</v>
      </c>
      <c r="B41" s="76"/>
      <c r="C41" s="77"/>
      <c r="D41" s="78"/>
      <c r="E41" s="29"/>
      <c r="F41" s="78"/>
      <c r="G41" s="78"/>
      <c r="H41" s="29"/>
      <c r="I41" s="29"/>
      <c r="J41" s="29"/>
    </row>
    <row r="42" spans="1:10" ht="13.5" customHeight="1" x14ac:dyDescent="0.25">
      <c r="A42" s="39"/>
      <c r="B42" s="40"/>
      <c r="C42" s="39"/>
      <c r="D42" s="42"/>
      <c r="E42" s="25"/>
      <c r="F42" s="42"/>
      <c r="G42" s="42"/>
      <c r="H42" s="25"/>
      <c r="I42" s="25"/>
      <c r="J42" s="25"/>
    </row>
    <row r="43" spans="1:10" ht="18" customHeight="1" x14ac:dyDescent="0.25">
      <c r="A43" s="39"/>
      <c r="D43" s="245" t="s">
        <v>2</v>
      </c>
      <c r="E43" s="245"/>
      <c r="F43" s="245"/>
      <c r="G43" s="245"/>
      <c r="H43" s="247" t="s">
        <v>16</v>
      </c>
      <c r="I43" s="247"/>
      <c r="J43" s="247"/>
    </row>
    <row r="44" spans="1:10" ht="18" customHeight="1" x14ac:dyDescent="0.25">
      <c r="A44" s="39"/>
      <c r="C44" s="1"/>
      <c r="D44" s="245" t="s">
        <v>17</v>
      </c>
      <c r="E44" s="245"/>
      <c r="F44" s="245"/>
      <c r="G44" s="245"/>
      <c r="H44" s="245" t="s">
        <v>17</v>
      </c>
      <c r="I44" s="245"/>
      <c r="J44" s="245"/>
    </row>
    <row r="45" spans="1:10" ht="18" customHeight="1" x14ac:dyDescent="0.25">
      <c r="C45" s="1"/>
      <c r="D45" s="11" t="s">
        <v>96</v>
      </c>
      <c r="E45" s="11"/>
      <c r="F45" s="11" t="s">
        <v>1</v>
      </c>
      <c r="G45" s="11"/>
      <c r="H45" s="11" t="s">
        <v>96</v>
      </c>
      <c r="I45" s="11"/>
      <c r="J45" s="11" t="s">
        <v>1</v>
      </c>
    </row>
    <row r="46" spans="1:10" ht="18" customHeight="1" x14ac:dyDescent="0.25">
      <c r="A46" s="43" t="s">
        <v>150</v>
      </c>
      <c r="B46" s="3" t="s">
        <v>26</v>
      </c>
      <c r="C46" s="1"/>
      <c r="D46" s="98" t="s">
        <v>199</v>
      </c>
      <c r="E46" s="97"/>
      <c r="F46" s="98" t="s">
        <v>157</v>
      </c>
      <c r="G46" s="96"/>
      <c r="H46" s="98" t="s">
        <v>199</v>
      </c>
      <c r="I46" s="97"/>
      <c r="J46" s="98" t="s">
        <v>157</v>
      </c>
    </row>
    <row r="47" spans="1:10" ht="18" customHeight="1" x14ac:dyDescent="0.25">
      <c r="A47" s="43"/>
      <c r="B47" s="3"/>
      <c r="C47" s="1"/>
      <c r="D47" s="98" t="s">
        <v>121</v>
      </c>
      <c r="E47" s="97"/>
      <c r="F47" s="98"/>
      <c r="G47" s="96"/>
      <c r="H47" s="98" t="s">
        <v>121</v>
      </c>
      <c r="I47" s="97"/>
      <c r="J47" s="98"/>
    </row>
    <row r="48" spans="1:10" ht="18" customHeight="1" x14ac:dyDescent="0.25">
      <c r="A48" s="39"/>
      <c r="D48" s="246" t="s">
        <v>98</v>
      </c>
      <c r="E48" s="246"/>
      <c r="F48" s="246"/>
      <c r="G48" s="246"/>
      <c r="H48" s="246"/>
      <c r="I48" s="246"/>
      <c r="J48" s="246"/>
    </row>
    <row r="49" spans="1:10" s="32" customFormat="1" ht="18" customHeight="1" x14ac:dyDescent="0.25">
      <c r="A49" s="108" t="s">
        <v>20</v>
      </c>
      <c r="B49" s="44"/>
      <c r="C49" s="44"/>
      <c r="D49" s="31"/>
      <c r="E49" s="31"/>
      <c r="F49" s="31"/>
      <c r="G49" s="31"/>
      <c r="H49" s="31"/>
      <c r="I49" s="31"/>
      <c r="J49" s="31"/>
    </row>
    <row r="50" spans="1:10" s="32" customFormat="1" ht="18" customHeight="1" x14ac:dyDescent="0.25">
      <c r="A50" s="32" t="s">
        <v>122</v>
      </c>
      <c r="B50" s="30"/>
      <c r="C50" s="30"/>
      <c r="D50" s="31"/>
      <c r="E50" s="31"/>
      <c r="F50" s="31"/>
      <c r="G50" s="31"/>
      <c r="H50" s="31"/>
      <c r="I50" s="31"/>
      <c r="J50" s="31"/>
    </row>
    <row r="51" spans="1:10" s="32" customFormat="1" ht="18" customHeight="1" x14ac:dyDescent="0.25">
      <c r="A51" s="32" t="s">
        <v>85</v>
      </c>
      <c r="B51" s="30">
        <v>8</v>
      </c>
      <c r="C51" s="30"/>
      <c r="D51" s="31">
        <v>3827428</v>
      </c>
      <c r="E51" s="31"/>
      <c r="F51" s="31">
        <v>3623105</v>
      </c>
      <c r="G51" s="31"/>
      <c r="H51" s="31">
        <v>2929971</v>
      </c>
      <c r="I51" s="31"/>
      <c r="J51" s="31">
        <v>2974032</v>
      </c>
    </row>
    <row r="52" spans="1:10" s="32" customFormat="1" ht="18" customHeight="1" x14ac:dyDescent="0.25">
      <c r="A52" s="36" t="s">
        <v>84</v>
      </c>
      <c r="B52" s="30">
        <v>3</v>
      </c>
      <c r="C52" s="30"/>
      <c r="D52" s="31">
        <v>174107</v>
      </c>
      <c r="E52" s="31"/>
      <c r="F52" s="31">
        <v>175390</v>
      </c>
      <c r="G52" s="31"/>
      <c r="H52" s="31">
        <v>37576</v>
      </c>
      <c r="I52" s="31"/>
      <c r="J52" s="31">
        <v>63083</v>
      </c>
    </row>
    <row r="53" spans="1:10" s="32" customFormat="1" ht="18" customHeight="1" x14ac:dyDescent="0.25">
      <c r="A53" s="36" t="s">
        <v>172</v>
      </c>
      <c r="B53" s="30">
        <v>3</v>
      </c>
      <c r="C53" s="30"/>
      <c r="D53" s="31">
        <v>108767</v>
      </c>
      <c r="E53" s="31"/>
      <c r="F53" s="31">
        <v>103946</v>
      </c>
      <c r="G53" s="31"/>
      <c r="H53" s="31">
        <v>48415</v>
      </c>
      <c r="I53" s="31"/>
      <c r="J53" s="31">
        <v>31023</v>
      </c>
    </row>
    <row r="54" spans="1:10" s="32" customFormat="1" ht="18" customHeight="1" x14ac:dyDescent="0.25">
      <c r="A54" s="100" t="s">
        <v>123</v>
      </c>
      <c r="B54" s="30" t="s">
        <v>207</v>
      </c>
      <c r="C54" s="30"/>
      <c r="D54" s="31">
        <v>4500</v>
      </c>
      <c r="E54" s="45"/>
      <c r="F54" s="31">
        <v>4500</v>
      </c>
      <c r="G54" s="31"/>
      <c r="H54" s="31">
        <v>47000</v>
      </c>
      <c r="I54" s="31"/>
      <c r="J54" s="31">
        <v>47000</v>
      </c>
    </row>
    <row r="55" spans="1:10" s="32" customFormat="1" ht="18" customHeight="1" x14ac:dyDescent="0.25">
      <c r="A55" s="32" t="s">
        <v>139</v>
      </c>
      <c r="B55" s="30"/>
      <c r="C55" s="30"/>
      <c r="D55" s="31"/>
      <c r="E55" s="45"/>
      <c r="F55" s="31"/>
      <c r="G55" s="31"/>
      <c r="H55" s="31"/>
      <c r="I55" s="31"/>
      <c r="J55" s="31"/>
    </row>
    <row r="56" spans="1:10" s="32" customFormat="1" ht="18" customHeight="1" x14ac:dyDescent="0.25">
      <c r="A56" s="32" t="s">
        <v>85</v>
      </c>
      <c r="B56" s="30">
        <v>8</v>
      </c>
      <c r="C56" s="30"/>
      <c r="D56" s="31">
        <v>155900</v>
      </c>
      <c r="E56" s="31"/>
      <c r="F56" s="31">
        <v>132500</v>
      </c>
      <c r="G56" s="31"/>
      <c r="H56" s="31">
        <v>85000</v>
      </c>
      <c r="I56" s="31"/>
      <c r="J56" s="31">
        <v>82500</v>
      </c>
    </row>
    <row r="57" spans="1:10" s="32" customFormat="1" ht="18" customHeight="1" x14ac:dyDescent="0.25">
      <c r="A57" s="100" t="s">
        <v>151</v>
      </c>
      <c r="B57" s="30">
        <v>8</v>
      </c>
      <c r="C57" s="30"/>
      <c r="D57" s="31">
        <v>26724</v>
      </c>
      <c r="E57" s="31"/>
      <c r="F57" s="31">
        <v>40678</v>
      </c>
      <c r="G57" s="31"/>
      <c r="H57" s="31">
        <v>25461</v>
      </c>
      <c r="I57" s="31"/>
      <c r="J57" s="31">
        <v>39313</v>
      </c>
    </row>
    <row r="58" spans="1:10" s="32" customFormat="1" ht="18" customHeight="1" x14ac:dyDescent="0.25">
      <c r="A58" s="36" t="s">
        <v>76</v>
      </c>
      <c r="B58" s="30"/>
      <c r="C58" s="30"/>
      <c r="D58" s="31">
        <v>34800</v>
      </c>
      <c r="E58" s="31"/>
      <c r="F58" s="31">
        <v>48940</v>
      </c>
      <c r="G58" s="31"/>
      <c r="H58" s="31">
        <v>5204</v>
      </c>
      <c r="I58" s="31"/>
      <c r="J58" s="31">
        <v>13346</v>
      </c>
    </row>
    <row r="59" spans="1:10" s="32" customFormat="1" ht="18" customHeight="1" x14ac:dyDescent="0.25">
      <c r="A59" s="36" t="s">
        <v>124</v>
      </c>
      <c r="B59" s="30"/>
      <c r="C59" s="30"/>
      <c r="D59" s="31">
        <v>1362</v>
      </c>
      <c r="E59" s="31"/>
      <c r="F59" s="31">
        <v>1384</v>
      </c>
      <c r="G59" s="31"/>
      <c r="H59" s="31">
        <v>0</v>
      </c>
      <c r="I59" s="33"/>
      <c r="J59" s="31">
        <v>0</v>
      </c>
    </row>
    <row r="60" spans="1:10" s="32" customFormat="1" ht="18" customHeight="1" x14ac:dyDescent="0.25">
      <c r="A60" s="36" t="s">
        <v>7</v>
      </c>
      <c r="B60" s="30"/>
      <c r="C60" s="30"/>
      <c r="D60" s="31">
        <v>3143</v>
      </c>
      <c r="E60" s="31"/>
      <c r="F60" s="31">
        <v>3815</v>
      </c>
      <c r="G60" s="31"/>
      <c r="H60" s="31">
        <v>1285</v>
      </c>
      <c r="I60" s="31"/>
      <c r="J60" s="31">
        <v>1373</v>
      </c>
    </row>
    <row r="61" spans="1:10" s="32" customFormat="1" ht="18" customHeight="1" x14ac:dyDescent="0.25">
      <c r="A61" s="107" t="s">
        <v>61</v>
      </c>
      <c r="B61" s="30"/>
      <c r="C61" s="30"/>
      <c r="D61" s="34">
        <f>SUM(D51:D60)</f>
        <v>4336731</v>
      </c>
      <c r="E61" s="35"/>
      <c r="F61" s="34">
        <f>SUM(F51:F60)</f>
        <v>4134258</v>
      </c>
      <c r="G61" s="37"/>
      <c r="H61" s="34">
        <f>SUM(H51:H60)</f>
        <v>3179912</v>
      </c>
      <c r="I61" s="35"/>
      <c r="J61" s="34">
        <f>SUM(J51:J60)</f>
        <v>3251670</v>
      </c>
    </row>
    <row r="62" spans="1:10" ht="8.25" customHeight="1" x14ac:dyDescent="0.25">
      <c r="B62" s="3"/>
      <c r="D62" s="25"/>
      <c r="E62" s="25"/>
      <c r="F62" s="25"/>
      <c r="G62" s="25"/>
      <c r="H62" s="25"/>
      <c r="I62" s="25"/>
      <c r="J62" s="25"/>
    </row>
    <row r="63" spans="1:10" s="32" customFormat="1" ht="18" customHeight="1" x14ac:dyDescent="0.25">
      <c r="A63" s="56" t="s">
        <v>62</v>
      </c>
      <c r="B63" s="30"/>
      <c r="C63" s="30"/>
      <c r="D63" s="31"/>
      <c r="E63" s="31"/>
      <c r="F63" s="31"/>
      <c r="G63" s="31"/>
      <c r="H63" s="31"/>
      <c r="I63" s="31"/>
      <c r="J63" s="31"/>
    </row>
    <row r="64" spans="1:10" s="32" customFormat="1" ht="18" customHeight="1" x14ac:dyDescent="0.25">
      <c r="A64" s="46" t="s">
        <v>125</v>
      </c>
      <c r="B64" s="30">
        <v>8</v>
      </c>
      <c r="C64" s="30"/>
      <c r="D64" s="31">
        <v>1111637</v>
      </c>
      <c r="E64" s="31"/>
      <c r="F64" s="31">
        <v>1166287</v>
      </c>
      <c r="G64" s="31"/>
      <c r="H64" s="33">
        <v>795000</v>
      </c>
      <c r="I64" s="31"/>
      <c r="J64" s="33">
        <v>816250</v>
      </c>
    </row>
    <row r="65" spans="1:10" s="32" customFormat="1" ht="18" customHeight="1" x14ac:dyDescent="0.25">
      <c r="A65" s="46" t="s">
        <v>86</v>
      </c>
      <c r="B65" s="30">
        <v>8</v>
      </c>
      <c r="C65" s="30"/>
      <c r="D65" s="31">
        <v>48847</v>
      </c>
      <c r="E65" s="31"/>
      <c r="F65" s="31">
        <v>54481</v>
      </c>
      <c r="G65" s="31"/>
      <c r="H65" s="33">
        <v>46073</v>
      </c>
      <c r="I65" s="31"/>
      <c r="J65" s="33">
        <v>51403</v>
      </c>
    </row>
    <row r="66" spans="1:10" s="32" customFormat="1" ht="18" customHeight="1" x14ac:dyDescent="0.25">
      <c r="A66" s="36" t="s">
        <v>120</v>
      </c>
      <c r="B66" s="30"/>
      <c r="C66" s="30"/>
      <c r="D66" s="31">
        <v>71659</v>
      </c>
      <c r="E66" s="31"/>
      <c r="F66" s="31">
        <v>55369</v>
      </c>
      <c r="G66" s="31"/>
      <c r="H66" s="31">
        <v>52121</v>
      </c>
      <c r="I66" s="31"/>
      <c r="J66" s="31">
        <v>37238</v>
      </c>
    </row>
    <row r="67" spans="1:10" s="32" customFormat="1" ht="18" customHeight="1" x14ac:dyDescent="0.25">
      <c r="A67" s="36" t="s">
        <v>63</v>
      </c>
      <c r="B67" s="30"/>
      <c r="C67" s="30"/>
      <c r="D67" s="31">
        <v>249604</v>
      </c>
      <c r="E67" s="31"/>
      <c r="F67" s="31">
        <v>246580</v>
      </c>
      <c r="G67" s="31"/>
      <c r="H67" s="33">
        <v>51138</v>
      </c>
      <c r="I67" s="45"/>
      <c r="J67" s="33">
        <v>53602</v>
      </c>
    </row>
    <row r="68" spans="1:10" s="32" customFormat="1" ht="18" customHeight="1" x14ac:dyDescent="0.25">
      <c r="A68" s="99" t="s">
        <v>95</v>
      </c>
      <c r="B68" s="30"/>
      <c r="C68" s="30"/>
      <c r="D68" s="31">
        <v>3000</v>
      </c>
      <c r="E68" s="31"/>
      <c r="F68" s="31">
        <v>3000</v>
      </c>
      <c r="G68" s="31"/>
      <c r="H68" s="33">
        <v>0</v>
      </c>
      <c r="I68" s="45"/>
      <c r="J68" s="33">
        <v>0</v>
      </c>
    </row>
    <row r="69" spans="1:10" s="32" customFormat="1" ht="18" customHeight="1" x14ac:dyDescent="0.25">
      <c r="A69" s="107" t="s">
        <v>64</v>
      </c>
      <c r="B69" s="30"/>
      <c r="C69" s="30"/>
      <c r="D69" s="34">
        <f>SUM(D64:D68)</f>
        <v>1484747</v>
      </c>
      <c r="E69" s="35"/>
      <c r="F69" s="34">
        <f>SUM(F64:F68)</f>
        <v>1525717</v>
      </c>
      <c r="G69" s="37"/>
      <c r="H69" s="34">
        <f>SUM(H64:H68)</f>
        <v>944332</v>
      </c>
      <c r="I69" s="35"/>
      <c r="J69" s="34">
        <f>SUM(J64:J68)</f>
        <v>958493</v>
      </c>
    </row>
    <row r="70" spans="1:10" s="32" customFormat="1" ht="8.25" customHeight="1" x14ac:dyDescent="0.25">
      <c r="A70" s="107"/>
      <c r="B70" s="30"/>
      <c r="C70" s="30"/>
      <c r="D70" s="48"/>
      <c r="E70" s="35"/>
      <c r="F70" s="48"/>
      <c r="G70" s="37"/>
      <c r="H70" s="48"/>
      <c r="I70" s="35"/>
      <c r="J70" s="48"/>
    </row>
    <row r="71" spans="1:10" s="32" customFormat="1" ht="18" customHeight="1" x14ac:dyDescent="0.25">
      <c r="A71" s="57" t="s">
        <v>23</v>
      </c>
      <c r="B71" s="30"/>
      <c r="C71" s="30"/>
      <c r="D71" s="49">
        <f>D61+D69</f>
        <v>5821478</v>
      </c>
      <c r="E71" s="35"/>
      <c r="F71" s="49">
        <f>F61+F69</f>
        <v>5659975</v>
      </c>
      <c r="G71" s="37"/>
      <c r="H71" s="49">
        <f>H61+H69</f>
        <v>4124244</v>
      </c>
      <c r="I71" s="35"/>
      <c r="J71" s="49">
        <f>J61+J69</f>
        <v>4210163</v>
      </c>
    </row>
    <row r="72" spans="1:10" ht="8.25" customHeight="1" x14ac:dyDescent="0.25">
      <c r="B72" s="3"/>
      <c r="D72" s="25"/>
      <c r="E72" s="25"/>
      <c r="F72" s="25"/>
      <c r="G72" s="25"/>
      <c r="H72" s="25"/>
      <c r="I72" s="25"/>
      <c r="J72" s="25"/>
    </row>
    <row r="73" spans="1:10" ht="18" customHeight="1" x14ac:dyDescent="0.25">
      <c r="A73" s="4" t="s">
        <v>152</v>
      </c>
      <c r="B73" s="3"/>
      <c r="D73" s="25"/>
      <c r="E73" s="25"/>
      <c r="F73" s="25"/>
      <c r="G73" s="25"/>
      <c r="H73" s="25"/>
      <c r="I73" s="25"/>
      <c r="J73" s="25"/>
    </row>
    <row r="74" spans="1:10" s="32" customFormat="1" ht="18" customHeight="1" x14ac:dyDescent="0.25">
      <c r="A74" s="32" t="s">
        <v>65</v>
      </c>
      <c r="B74" s="30"/>
      <c r="C74" s="30"/>
      <c r="D74" s="31"/>
      <c r="E74" s="31"/>
      <c r="F74" s="31"/>
      <c r="G74" s="31"/>
      <c r="H74" s="31"/>
      <c r="I74" s="31"/>
      <c r="J74" s="31"/>
    </row>
    <row r="75" spans="1:10" s="32" customFormat="1" ht="18" customHeight="1" thickBot="1" x14ac:dyDescent="0.3">
      <c r="A75" s="36" t="s">
        <v>143</v>
      </c>
      <c r="B75" s="30"/>
      <c r="C75" s="30"/>
      <c r="D75" s="50">
        <v>681480</v>
      </c>
      <c r="E75" s="31"/>
      <c r="F75" s="50">
        <v>681480</v>
      </c>
      <c r="G75" s="47"/>
      <c r="H75" s="50">
        <v>681480</v>
      </c>
      <c r="I75" s="31"/>
      <c r="J75" s="50">
        <v>681480</v>
      </c>
    </row>
    <row r="76" spans="1:10" s="32" customFormat="1" ht="18" customHeight="1" thickTop="1" x14ac:dyDescent="0.25">
      <c r="A76" s="36" t="s">
        <v>153</v>
      </c>
      <c r="B76" s="30"/>
      <c r="C76" s="30"/>
      <c r="D76" s="31">
        <v>681480</v>
      </c>
      <c r="E76" s="31"/>
      <c r="F76" s="31">
        <v>681480</v>
      </c>
      <c r="G76" s="31"/>
      <c r="H76" s="31">
        <v>681480</v>
      </c>
      <c r="I76" s="31"/>
      <c r="J76" s="31">
        <v>681480</v>
      </c>
    </row>
    <row r="77" spans="1:10" s="32" customFormat="1" ht="18" customHeight="1" x14ac:dyDescent="0.25">
      <c r="A77" s="109" t="s">
        <v>126</v>
      </c>
      <c r="B77" s="30"/>
      <c r="C77" s="30"/>
      <c r="D77" s="31"/>
      <c r="E77" s="31"/>
      <c r="F77" s="31"/>
      <c r="G77" s="31"/>
      <c r="H77" s="31"/>
      <c r="I77" s="31"/>
      <c r="J77" s="31"/>
    </row>
    <row r="78" spans="1:10" s="32" customFormat="1" ht="18" customHeight="1" x14ac:dyDescent="0.25">
      <c r="A78" s="51" t="s">
        <v>127</v>
      </c>
      <c r="B78" s="30"/>
      <c r="C78" s="30"/>
      <c r="D78" s="31">
        <v>342170</v>
      </c>
      <c r="E78" s="31"/>
      <c r="F78" s="31">
        <v>342170</v>
      </c>
      <c r="G78" s="31"/>
      <c r="H78" s="31">
        <v>342170</v>
      </c>
      <c r="I78" s="31"/>
      <c r="J78" s="31">
        <v>342170</v>
      </c>
    </row>
    <row r="79" spans="1:10" s="32" customFormat="1" ht="18" customHeight="1" x14ac:dyDescent="0.25">
      <c r="A79" s="36" t="s">
        <v>78</v>
      </c>
      <c r="B79" s="30"/>
      <c r="C79" s="30"/>
      <c r="D79" s="31"/>
      <c r="E79" s="31"/>
      <c r="F79" s="31"/>
      <c r="G79" s="31"/>
      <c r="H79" s="31"/>
      <c r="I79" s="31"/>
      <c r="J79" s="31"/>
    </row>
    <row r="80" spans="1:10" s="32" customFormat="1" ht="18" customHeight="1" x14ac:dyDescent="0.25">
      <c r="A80" s="51" t="s">
        <v>66</v>
      </c>
      <c r="B80" s="30"/>
      <c r="C80" s="30"/>
      <c r="D80" s="31"/>
      <c r="E80" s="31"/>
      <c r="F80" s="31"/>
      <c r="G80" s="31"/>
      <c r="H80" s="31"/>
      <c r="I80" s="31"/>
      <c r="J80" s="31"/>
    </row>
    <row r="81" spans="1:13" s="32" customFormat="1" ht="18" customHeight="1" x14ac:dyDescent="0.25">
      <c r="A81" s="109" t="s">
        <v>154</v>
      </c>
      <c r="B81" s="30"/>
      <c r="C81" s="30"/>
      <c r="D81" s="31">
        <f>'SCE (conso)-5'!H41</f>
        <v>108696</v>
      </c>
      <c r="E81" s="31"/>
      <c r="F81" s="31">
        <v>108696</v>
      </c>
      <c r="G81" s="31"/>
      <c r="H81" s="31">
        <f>'SCE-6'!H30</f>
        <v>70972</v>
      </c>
      <c r="I81" s="31"/>
      <c r="J81" s="31">
        <v>70972</v>
      </c>
    </row>
    <row r="82" spans="1:13" s="32" customFormat="1" ht="18" customHeight="1" x14ac:dyDescent="0.25">
      <c r="A82" s="51" t="s">
        <v>87</v>
      </c>
      <c r="B82" s="30"/>
      <c r="C82" s="30"/>
      <c r="D82" s="47">
        <f>'SCE (conso)-5'!J41</f>
        <v>-245540</v>
      </c>
      <c r="E82" s="47"/>
      <c r="F82" s="47">
        <v>-164845</v>
      </c>
      <c r="G82" s="47"/>
      <c r="H82" s="47">
        <f>'SCE-6'!J30</f>
        <v>284052</v>
      </c>
      <c r="I82" s="47"/>
      <c r="J82" s="47">
        <v>357930</v>
      </c>
    </row>
    <row r="83" spans="1:13" s="32" customFormat="1" ht="18" customHeight="1" x14ac:dyDescent="0.25">
      <c r="A83" s="51" t="s">
        <v>155</v>
      </c>
      <c r="B83" s="30"/>
      <c r="C83" s="30"/>
      <c r="D83" s="53">
        <f>'SCE (conso)-5'!T41</f>
        <v>1239152</v>
      </c>
      <c r="E83" s="47"/>
      <c r="F83" s="53">
        <v>1251504</v>
      </c>
      <c r="G83" s="47"/>
      <c r="H83" s="53">
        <f>'SCE-6'!L30</f>
        <v>501702</v>
      </c>
      <c r="I83" s="47"/>
      <c r="J83" s="53">
        <v>511789</v>
      </c>
    </row>
    <row r="84" spans="1:13" s="32" customFormat="1" ht="18" customHeight="1" x14ac:dyDescent="0.25">
      <c r="A84" s="57" t="s">
        <v>158</v>
      </c>
      <c r="B84" s="30"/>
      <c r="C84" s="30"/>
      <c r="D84" s="35">
        <f>SUM(D76:D83)</f>
        <v>2125958</v>
      </c>
      <c r="E84" s="35"/>
      <c r="F84" s="35">
        <f>SUM(F76:F83)</f>
        <v>2219005</v>
      </c>
      <c r="G84" s="35"/>
      <c r="H84" s="35">
        <f>SUM(H76:H83)</f>
        <v>1880376</v>
      </c>
      <c r="I84" s="35"/>
      <c r="J84" s="35">
        <f>SUM(J76:J83)</f>
        <v>1964341</v>
      </c>
    </row>
    <row r="85" spans="1:13" s="32" customFormat="1" ht="18" customHeight="1" x14ac:dyDescent="0.25">
      <c r="A85" s="36" t="s">
        <v>79</v>
      </c>
      <c r="B85" s="30"/>
      <c r="C85" s="30"/>
      <c r="D85" s="47">
        <v>204715</v>
      </c>
      <c r="E85" s="31"/>
      <c r="F85" s="47">
        <v>218866.94699999999</v>
      </c>
      <c r="G85" s="47"/>
      <c r="H85" s="112">
        <v>0</v>
      </c>
      <c r="I85" s="113"/>
      <c r="J85" s="112">
        <v>0</v>
      </c>
    </row>
    <row r="86" spans="1:13" s="32" customFormat="1" ht="18" customHeight="1" x14ac:dyDescent="0.25">
      <c r="A86" s="57" t="s">
        <v>29</v>
      </c>
      <c r="B86" s="30"/>
      <c r="C86" s="30"/>
      <c r="D86" s="226">
        <f>SUM(D84:D85)</f>
        <v>2330673</v>
      </c>
      <c r="E86" s="35"/>
      <c r="F86" s="34">
        <f>SUM(F84:F85)</f>
        <v>2437871.9470000002</v>
      </c>
      <c r="G86" s="37"/>
      <c r="H86" s="34">
        <f>SUM(H84:H85)</f>
        <v>1880376</v>
      </c>
      <c r="I86" s="35"/>
      <c r="J86" s="34">
        <f>SUM(J84:J85)</f>
        <v>1964341</v>
      </c>
    </row>
    <row r="87" spans="1:13" s="32" customFormat="1" ht="8.25" customHeight="1" x14ac:dyDescent="0.25">
      <c r="A87" s="57"/>
      <c r="B87" s="30"/>
      <c r="C87" s="30"/>
      <c r="D87" s="37"/>
      <c r="E87" s="35"/>
      <c r="F87" s="37"/>
      <c r="G87" s="37"/>
      <c r="H87" s="37"/>
      <c r="I87" s="35"/>
      <c r="J87" s="37"/>
    </row>
    <row r="88" spans="1:13" s="32" customFormat="1" ht="18" customHeight="1" thickBot="1" x14ac:dyDescent="0.3">
      <c r="A88" s="57" t="s">
        <v>156</v>
      </c>
      <c r="B88" s="30"/>
      <c r="C88" s="30"/>
      <c r="D88" s="38">
        <f>D86+D71</f>
        <v>8152151</v>
      </c>
      <c r="E88" s="35"/>
      <c r="F88" s="38">
        <f>F86+F71</f>
        <v>8097846.9470000006</v>
      </c>
      <c r="G88" s="37"/>
      <c r="H88" s="38">
        <f>H86+H71</f>
        <v>6004620</v>
      </c>
      <c r="I88" s="35"/>
      <c r="J88" s="38">
        <f>J86+J71</f>
        <v>6174504</v>
      </c>
      <c r="L88" s="31"/>
      <c r="M88" s="31"/>
    </row>
    <row r="89" spans="1:13" ht="18.75" customHeight="1" thickTop="1" x14ac:dyDescent="0.25">
      <c r="D89" s="111"/>
      <c r="F89" s="111"/>
      <c r="H89" s="111"/>
      <c r="J89" s="111"/>
    </row>
    <row r="90" spans="1:13" ht="18.75" customHeight="1" x14ac:dyDescent="0.25">
      <c r="H90" s="14"/>
      <c r="I90" s="14"/>
      <c r="J90" s="14"/>
    </row>
  </sheetData>
  <mergeCells count="10">
    <mergeCell ref="D44:G44"/>
    <mergeCell ref="H44:J44"/>
    <mergeCell ref="D48:J48"/>
    <mergeCell ref="D4:G4"/>
    <mergeCell ref="H4:J4"/>
    <mergeCell ref="D5:G5"/>
    <mergeCell ref="H5:J5"/>
    <mergeCell ref="D9:J9"/>
    <mergeCell ref="D43:G43"/>
    <mergeCell ref="H43:J43"/>
  </mergeCells>
  <pageMargins left="0.7" right="0.7" top="0.48" bottom="0.5" header="0.5" footer="0.5"/>
  <pageSetup paperSize="9" scale="82" firstPageNumber="2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E74"/>
  <sheetViews>
    <sheetView view="pageBreakPreview" zoomScale="80" zoomScaleNormal="70" zoomScaleSheetLayoutView="80" workbookViewId="0">
      <selection activeCell="J1" sqref="J1"/>
    </sheetView>
  </sheetViews>
  <sheetFormatPr defaultColWidth="9.140625" defaultRowHeight="22.5" customHeight="1" x14ac:dyDescent="0.25"/>
  <cols>
    <col min="1" max="1" width="63.42578125" style="22" customWidth="1"/>
    <col min="2" max="2" width="6.7109375" style="20" customWidth="1"/>
    <col min="3" max="3" width="1" style="20" customWidth="1"/>
    <col min="4" max="4" width="15.5703125" style="14" customWidth="1"/>
    <col min="5" max="5" width="1" style="12" customWidth="1"/>
    <col min="6" max="6" width="15.5703125" style="14" customWidth="1"/>
    <col min="7" max="7" width="1" style="12" customWidth="1"/>
    <col min="8" max="8" width="15.5703125" style="26" customWidth="1"/>
    <col min="9" max="9" width="1" style="12" customWidth="1"/>
    <col min="10" max="10" width="15.5703125" style="26" customWidth="1"/>
    <col min="11" max="11" width="15.85546875" style="15" customWidth="1"/>
    <col min="12" max="12" width="10.140625" style="23" bestFit="1" customWidth="1"/>
    <col min="13" max="13" width="1.140625" style="23" customWidth="1"/>
    <col min="14" max="14" width="10" style="23" customWidth="1"/>
    <col min="15" max="15" width="5.5703125" style="23" customWidth="1"/>
    <col min="16" max="16384" width="9.140625" style="23"/>
  </cols>
  <sheetData>
    <row r="1" spans="1:31" s="66" customFormat="1" ht="22.5" customHeight="1" x14ac:dyDescent="0.25">
      <c r="A1" s="5" t="s">
        <v>81</v>
      </c>
      <c r="B1" s="59"/>
      <c r="C1" s="59"/>
      <c r="D1" s="61"/>
      <c r="E1" s="62"/>
      <c r="F1" s="61"/>
      <c r="G1" s="62"/>
      <c r="H1" s="64"/>
      <c r="I1" s="62"/>
      <c r="J1" s="64"/>
      <c r="K1" s="60"/>
      <c r="L1" s="63"/>
      <c r="M1" s="60"/>
      <c r="N1" s="63"/>
      <c r="O1" s="60"/>
      <c r="P1" s="63"/>
      <c r="Q1" s="60"/>
      <c r="R1" s="63"/>
      <c r="S1" s="60"/>
      <c r="T1" s="60"/>
      <c r="U1" s="62"/>
      <c r="V1" s="65"/>
    </row>
    <row r="2" spans="1:31" s="28" customFormat="1" ht="22.5" customHeight="1" x14ac:dyDescent="0.25">
      <c r="A2" s="114" t="s">
        <v>133</v>
      </c>
      <c r="B2" s="59"/>
      <c r="C2" s="59"/>
      <c r="D2" s="115"/>
      <c r="E2" s="62"/>
      <c r="F2" s="115"/>
      <c r="G2" s="62"/>
      <c r="H2" s="63"/>
      <c r="I2" s="62"/>
      <c r="J2" s="63"/>
      <c r="K2" s="79"/>
    </row>
    <row r="3" spans="1:31" ht="22.5" customHeight="1" x14ac:dyDescent="0.25">
      <c r="A3" s="116"/>
      <c r="B3" s="59"/>
      <c r="C3" s="59"/>
      <c r="D3" s="115"/>
      <c r="E3" s="62"/>
      <c r="F3" s="115"/>
      <c r="G3" s="62"/>
      <c r="H3" s="63"/>
      <c r="I3" s="62"/>
      <c r="J3" s="63"/>
      <c r="K3" s="16"/>
    </row>
    <row r="4" spans="1:31" ht="22.5" customHeight="1" x14ac:dyDescent="0.25">
      <c r="A4" s="116" t="s">
        <v>3</v>
      </c>
      <c r="B4" s="59"/>
      <c r="C4" s="59"/>
      <c r="D4" s="250" t="s">
        <v>2</v>
      </c>
      <c r="E4" s="250"/>
      <c r="F4" s="250"/>
      <c r="G4" s="117"/>
      <c r="H4" s="251" t="s">
        <v>16</v>
      </c>
      <c r="I4" s="251"/>
      <c r="J4" s="251"/>
      <c r="K4" s="16"/>
    </row>
    <row r="5" spans="1:31" ht="22.5" customHeight="1" x14ac:dyDescent="0.25">
      <c r="A5" s="116"/>
      <c r="B5" s="59"/>
      <c r="C5" s="59"/>
      <c r="D5" s="250" t="s">
        <v>17</v>
      </c>
      <c r="E5" s="250"/>
      <c r="F5" s="250"/>
      <c r="G5" s="73"/>
      <c r="H5" s="250" t="s">
        <v>17</v>
      </c>
      <c r="I5" s="250"/>
      <c r="J5" s="250"/>
      <c r="K5" s="16"/>
    </row>
    <row r="6" spans="1:31" ht="22.5" customHeight="1" x14ac:dyDescent="0.25">
      <c r="A6" s="116"/>
      <c r="B6" s="59"/>
      <c r="C6" s="59"/>
      <c r="D6" s="248" t="s">
        <v>97</v>
      </c>
      <c r="E6" s="248"/>
      <c r="F6" s="248"/>
      <c r="G6" s="73"/>
      <c r="H6" s="248" t="s">
        <v>97</v>
      </c>
      <c r="I6" s="248"/>
      <c r="J6" s="248"/>
      <c r="K6" s="16"/>
    </row>
    <row r="7" spans="1:31" ht="22.5" customHeight="1" x14ac:dyDescent="0.25">
      <c r="A7" s="116"/>
      <c r="B7" s="59"/>
      <c r="C7" s="59"/>
      <c r="D7" s="248" t="s">
        <v>96</v>
      </c>
      <c r="E7" s="248"/>
      <c r="F7" s="248"/>
      <c r="G7" s="73"/>
      <c r="H7" s="248" t="s">
        <v>96</v>
      </c>
      <c r="I7" s="248"/>
      <c r="J7" s="248"/>
      <c r="K7" s="16"/>
    </row>
    <row r="8" spans="1:31" ht="22.5" customHeight="1" x14ac:dyDescent="0.3">
      <c r="A8" s="116"/>
      <c r="B8" s="71" t="s">
        <v>26</v>
      </c>
      <c r="C8" s="71"/>
      <c r="D8" s="118" t="s">
        <v>199</v>
      </c>
      <c r="E8" s="119"/>
      <c r="F8" s="118" t="s">
        <v>157</v>
      </c>
      <c r="G8" s="119"/>
      <c r="H8" s="118" t="s">
        <v>199</v>
      </c>
      <c r="I8" s="119"/>
      <c r="J8" s="118" t="s">
        <v>157</v>
      </c>
      <c r="K8" s="16"/>
    </row>
    <row r="9" spans="1:31" ht="22.5" customHeight="1" x14ac:dyDescent="0.25">
      <c r="A9" s="120"/>
      <c r="B9" s="59"/>
      <c r="C9" s="59"/>
      <c r="D9" s="249" t="s">
        <v>98</v>
      </c>
      <c r="E9" s="249"/>
      <c r="F9" s="249"/>
      <c r="G9" s="249"/>
      <c r="H9" s="249"/>
      <c r="I9" s="249"/>
      <c r="J9" s="249"/>
      <c r="K9" s="16"/>
    </row>
    <row r="10" spans="1:31" s="32" customFormat="1" ht="22.5" customHeight="1" x14ac:dyDescent="0.35">
      <c r="A10" s="121" t="s">
        <v>128</v>
      </c>
      <c r="B10" s="122"/>
      <c r="C10" s="122"/>
      <c r="D10" s="123"/>
      <c r="E10" s="124"/>
      <c r="F10" s="123"/>
      <c r="G10" s="124"/>
      <c r="H10" s="125"/>
      <c r="I10" s="124"/>
      <c r="J10" s="125"/>
      <c r="AE10" s="23"/>
    </row>
    <row r="11" spans="1:31" s="32" customFormat="1" ht="18.75" x14ac:dyDescent="0.3">
      <c r="A11" s="151" t="s">
        <v>129</v>
      </c>
      <c r="B11" s="122">
        <v>9</v>
      </c>
      <c r="C11" s="122"/>
      <c r="D11" s="123">
        <v>1885391</v>
      </c>
      <c r="E11" s="126"/>
      <c r="F11" s="123">
        <v>2136101</v>
      </c>
      <c r="G11" s="126"/>
      <c r="H11" s="123">
        <v>1540567</v>
      </c>
      <c r="I11" s="126"/>
      <c r="J11" s="123">
        <v>1563268</v>
      </c>
    </row>
    <row r="12" spans="1:31" s="32" customFormat="1" ht="22.5" customHeight="1" x14ac:dyDescent="0.3">
      <c r="A12" s="127" t="s">
        <v>67</v>
      </c>
      <c r="B12" s="122"/>
      <c r="C12" s="122"/>
      <c r="D12" s="123">
        <v>7721</v>
      </c>
      <c r="E12" s="126"/>
      <c r="F12" s="123">
        <v>20972</v>
      </c>
      <c r="G12" s="126"/>
      <c r="H12" s="123">
        <v>2206</v>
      </c>
      <c r="I12" s="126"/>
      <c r="J12" s="123">
        <v>33016</v>
      </c>
    </row>
    <row r="13" spans="1:31" s="32" customFormat="1" ht="22.5" customHeight="1" x14ac:dyDescent="0.3">
      <c r="A13" s="128" t="s">
        <v>130</v>
      </c>
      <c r="B13" s="122"/>
      <c r="C13" s="122"/>
      <c r="D13" s="129">
        <f>SUM(D11:D12)</f>
        <v>1893112</v>
      </c>
      <c r="E13" s="130"/>
      <c r="F13" s="129">
        <f>SUM(F11:F12)</f>
        <v>2157073</v>
      </c>
      <c r="G13" s="126"/>
      <c r="H13" s="129">
        <f>SUM(H11:H12)</f>
        <v>1542773</v>
      </c>
      <c r="I13" s="126"/>
      <c r="J13" s="129">
        <f>SUM(J11:J12)</f>
        <v>1596284</v>
      </c>
      <c r="M13" s="54"/>
    </row>
    <row r="14" spans="1:31" ht="22.5" customHeight="1" x14ac:dyDescent="0.3">
      <c r="A14" s="116"/>
      <c r="B14" s="59"/>
      <c r="C14" s="59"/>
      <c r="D14" s="131"/>
      <c r="E14" s="70"/>
      <c r="F14" s="131"/>
      <c r="G14" s="126"/>
      <c r="H14" s="131"/>
      <c r="I14" s="126"/>
      <c r="J14" s="131"/>
      <c r="K14" s="16"/>
    </row>
    <row r="15" spans="1:31" s="32" customFormat="1" ht="22.5" customHeight="1" x14ac:dyDescent="0.35">
      <c r="A15" s="132" t="s">
        <v>69</v>
      </c>
      <c r="B15" s="122"/>
      <c r="C15" s="122"/>
      <c r="D15" s="125"/>
      <c r="E15" s="124"/>
      <c r="F15" s="125"/>
      <c r="G15" s="124"/>
      <c r="H15" s="125"/>
      <c r="I15" s="126"/>
      <c r="J15" s="125"/>
    </row>
    <row r="16" spans="1:31" s="32" customFormat="1" ht="22.5" customHeight="1" x14ac:dyDescent="0.3">
      <c r="A16" s="125" t="s">
        <v>131</v>
      </c>
      <c r="B16" s="122"/>
      <c r="C16" s="122"/>
      <c r="D16" s="123">
        <v>-1750134</v>
      </c>
      <c r="E16" s="126"/>
      <c r="F16" s="123">
        <v>-1799730</v>
      </c>
      <c r="G16" s="126"/>
      <c r="H16" s="123">
        <v>-1456555</v>
      </c>
      <c r="I16" s="126"/>
      <c r="J16" s="123">
        <v>-1391846</v>
      </c>
    </row>
    <row r="17" spans="1:16" s="32" customFormat="1" ht="22.5" customHeight="1" x14ac:dyDescent="0.3">
      <c r="A17" s="134" t="s">
        <v>119</v>
      </c>
      <c r="B17" s="122"/>
      <c r="C17" s="122"/>
      <c r="D17" s="123">
        <v>-100515</v>
      </c>
      <c r="E17" s="126"/>
      <c r="F17" s="123">
        <v>-83424</v>
      </c>
      <c r="G17" s="126"/>
      <c r="H17" s="123">
        <v>-81560</v>
      </c>
      <c r="I17" s="126"/>
      <c r="J17" s="123">
        <v>-64407</v>
      </c>
    </row>
    <row r="18" spans="1:16" s="32" customFormat="1" ht="22.5" customHeight="1" x14ac:dyDescent="0.3">
      <c r="A18" s="134" t="s">
        <v>99</v>
      </c>
      <c r="B18" s="122"/>
      <c r="C18" s="122"/>
      <c r="D18" s="123">
        <v>-79600</v>
      </c>
      <c r="E18" s="126"/>
      <c r="F18" s="123">
        <v>-90602</v>
      </c>
      <c r="G18" s="126"/>
      <c r="H18" s="123">
        <v>-36400</v>
      </c>
      <c r="I18" s="126"/>
      <c r="J18" s="123">
        <v>-51970</v>
      </c>
    </row>
    <row r="19" spans="1:16" s="32" customFormat="1" ht="22.5" customHeight="1" x14ac:dyDescent="0.3">
      <c r="A19" s="134" t="s">
        <v>38</v>
      </c>
      <c r="B19" s="122"/>
      <c r="C19" s="122"/>
      <c r="D19" s="123">
        <v>-52570</v>
      </c>
      <c r="E19" s="126"/>
      <c r="F19" s="123">
        <v>-47204</v>
      </c>
      <c r="G19" s="126"/>
      <c r="H19" s="123">
        <v>-40563</v>
      </c>
      <c r="I19" s="126"/>
      <c r="J19" s="123">
        <v>-41225</v>
      </c>
      <c r="K19" s="105"/>
    </row>
    <row r="20" spans="1:16" s="32" customFormat="1" ht="22.5" customHeight="1" x14ac:dyDescent="0.3">
      <c r="A20" s="149" t="s">
        <v>68</v>
      </c>
      <c r="B20" s="122"/>
      <c r="C20" s="122"/>
      <c r="D20" s="129">
        <f>SUM(D16:D19)</f>
        <v>-1982819</v>
      </c>
      <c r="E20" s="130"/>
      <c r="F20" s="129">
        <f>SUM(F16:F19)</f>
        <v>-2020960</v>
      </c>
      <c r="G20" s="130"/>
      <c r="H20" s="129">
        <f>SUM(H16:H19)</f>
        <v>-1615078</v>
      </c>
      <c r="I20" s="130"/>
      <c r="J20" s="129">
        <f>SUM(J16:J19)</f>
        <v>-1549448</v>
      </c>
    </row>
    <row r="21" spans="1:16" s="2" customFormat="1" ht="22.5" customHeight="1" x14ac:dyDescent="0.25">
      <c r="A21" s="135"/>
      <c r="B21" s="136"/>
      <c r="C21" s="136"/>
      <c r="D21" s="137"/>
      <c r="E21" s="137"/>
      <c r="F21" s="137"/>
      <c r="G21" s="137"/>
      <c r="H21" s="137"/>
      <c r="I21" s="137"/>
      <c r="J21" s="137"/>
      <c r="K21" s="55"/>
    </row>
    <row r="22" spans="1:16" s="32" customFormat="1" ht="22.5" customHeight="1" x14ac:dyDescent="0.3">
      <c r="A22" s="150" t="s">
        <v>132</v>
      </c>
      <c r="B22" s="122">
        <v>5</v>
      </c>
      <c r="C22" s="122"/>
      <c r="D22" s="138">
        <v>-252</v>
      </c>
      <c r="E22" s="124"/>
      <c r="F22" s="138">
        <v>-443</v>
      </c>
      <c r="G22" s="124"/>
      <c r="H22" s="241">
        <v>0</v>
      </c>
      <c r="I22" s="133"/>
      <c r="J22" s="241">
        <v>0</v>
      </c>
      <c r="P22" s="148"/>
    </row>
    <row r="23" spans="1:16" s="32" customFormat="1" ht="22.5" customHeight="1" x14ac:dyDescent="0.3">
      <c r="A23" s="139" t="s">
        <v>215</v>
      </c>
      <c r="B23" s="122"/>
      <c r="C23" s="122"/>
      <c r="D23" s="140">
        <f t="shared" ref="D23:J23" si="0">SUM(D13,D20,D22)</f>
        <v>-89959</v>
      </c>
      <c r="E23" s="140">
        <f t="shared" si="0"/>
        <v>0</v>
      </c>
      <c r="F23" s="140">
        <f t="shared" si="0"/>
        <v>135670</v>
      </c>
      <c r="G23" s="140">
        <f t="shared" si="0"/>
        <v>0</v>
      </c>
      <c r="H23" s="140">
        <f t="shared" si="0"/>
        <v>-72305</v>
      </c>
      <c r="I23" s="140">
        <f t="shared" si="0"/>
        <v>0</v>
      </c>
      <c r="J23" s="140">
        <f t="shared" si="0"/>
        <v>46836</v>
      </c>
    </row>
    <row r="24" spans="1:16" s="32" customFormat="1" ht="22.5" customHeight="1" x14ac:dyDescent="0.3">
      <c r="A24" s="125" t="s">
        <v>111</v>
      </c>
      <c r="B24" s="122"/>
      <c r="C24" s="122"/>
      <c r="D24" s="138">
        <v>6669</v>
      </c>
      <c r="E24" s="124"/>
      <c r="F24" s="138">
        <v>9778</v>
      </c>
      <c r="G24" s="124"/>
      <c r="H24" s="138">
        <v>361</v>
      </c>
      <c r="I24" s="124"/>
      <c r="J24" s="138">
        <v>4267</v>
      </c>
      <c r="K24" s="52"/>
    </row>
    <row r="25" spans="1:16" s="32" customFormat="1" ht="22.5" customHeight="1" thickBot="1" x14ac:dyDescent="0.35">
      <c r="A25" s="139" t="s">
        <v>209</v>
      </c>
      <c r="B25" s="122"/>
      <c r="C25" s="122"/>
      <c r="D25" s="141">
        <f>D23-D24</f>
        <v>-96628</v>
      </c>
      <c r="E25" s="130"/>
      <c r="F25" s="141">
        <f>F23-F24</f>
        <v>125892</v>
      </c>
      <c r="G25" s="130"/>
      <c r="H25" s="141">
        <f>H23-H24</f>
        <v>-72666</v>
      </c>
      <c r="I25" s="130"/>
      <c r="J25" s="141">
        <f>J23-J24</f>
        <v>42569</v>
      </c>
    </row>
    <row r="26" spans="1:16" s="32" customFormat="1" ht="22.5" customHeight="1" thickTop="1" x14ac:dyDescent="0.25">
      <c r="A26" s="135"/>
      <c r="B26" s="136"/>
      <c r="C26" s="136"/>
      <c r="D26" s="114"/>
      <c r="E26" s="137"/>
      <c r="F26" s="114"/>
      <c r="G26" s="137"/>
      <c r="H26" s="137"/>
      <c r="I26" s="137"/>
      <c r="J26" s="137"/>
    </row>
    <row r="27" spans="1:16" s="32" customFormat="1" ht="22.5" customHeight="1" x14ac:dyDescent="0.3">
      <c r="A27" s="139" t="s">
        <v>70</v>
      </c>
      <c r="B27" s="122"/>
      <c r="C27" s="122"/>
      <c r="D27" s="140"/>
      <c r="E27" s="130"/>
      <c r="F27" s="140"/>
      <c r="G27" s="130"/>
      <c r="H27" s="140"/>
      <c r="I27" s="130"/>
      <c r="J27" s="140"/>
    </row>
    <row r="28" spans="1:16" s="32" customFormat="1" ht="22.5" customHeight="1" x14ac:dyDescent="0.35">
      <c r="A28" s="142" t="s">
        <v>222</v>
      </c>
      <c r="B28" s="122"/>
      <c r="C28" s="122"/>
      <c r="D28" s="140"/>
      <c r="E28" s="130"/>
      <c r="F28" s="140"/>
      <c r="G28" s="130"/>
      <c r="H28" s="140"/>
      <c r="I28" s="130"/>
      <c r="J28" s="140"/>
      <c r="K28" s="125"/>
    </row>
    <row r="29" spans="1:16" s="32" customFormat="1" ht="22.5" customHeight="1" x14ac:dyDescent="0.3">
      <c r="A29" s="125" t="s">
        <v>173</v>
      </c>
      <c r="B29" s="122"/>
      <c r="C29" s="122"/>
      <c r="D29" s="126">
        <v>823</v>
      </c>
      <c r="E29" s="126"/>
      <c r="F29" s="126">
        <v>741</v>
      </c>
      <c r="G29" s="126"/>
      <c r="H29" s="242">
        <v>0</v>
      </c>
      <c r="I29" s="242"/>
      <c r="J29" s="242">
        <v>0</v>
      </c>
      <c r="K29" s="125"/>
    </row>
    <row r="30" spans="1:16" s="32" customFormat="1" ht="22.5" customHeight="1" x14ac:dyDescent="0.3">
      <c r="A30" s="125" t="s">
        <v>174</v>
      </c>
      <c r="B30" s="122">
        <v>5</v>
      </c>
      <c r="C30" s="122"/>
      <c r="D30" s="143">
        <v>-95</v>
      </c>
      <c r="E30" s="126"/>
      <c r="F30" s="143">
        <v>-74</v>
      </c>
      <c r="G30" s="126"/>
      <c r="H30" s="241">
        <v>0</v>
      </c>
      <c r="I30" s="242"/>
      <c r="J30" s="241">
        <v>0</v>
      </c>
      <c r="K30" s="125"/>
    </row>
    <row r="31" spans="1:16" s="32" customFormat="1" ht="22.5" customHeight="1" x14ac:dyDescent="0.3">
      <c r="A31" s="139" t="s">
        <v>220</v>
      </c>
      <c r="B31" s="125"/>
      <c r="C31" s="125"/>
      <c r="D31" s="124"/>
      <c r="E31" s="130"/>
      <c r="F31" s="124"/>
      <c r="G31" s="130"/>
      <c r="H31" s="152"/>
      <c r="I31" s="130"/>
      <c r="J31" s="152"/>
      <c r="K31" s="125"/>
    </row>
    <row r="32" spans="1:16" s="32" customFormat="1" ht="22.5" customHeight="1" x14ac:dyDescent="0.3">
      <c r="A32" s="139" t="s">
        <v>43</v>
      </c>
      <c r="B32" s="122"/>
      <c r="C32" s="122"/>
      <c r="D32" s="144">
        <f>SUM(D29:D31)</f>
        <v>728</v>
      </c>
      <c r="E32" s="145"/>
      <c r="F32" s="144">
        <f>SUM(F29:F31)</f>
        <v>667</v>
      </c>
      <c r="G32" s="145">
        <v>23912148</v>
      </c>
      <c r="H32" s="243">
        <f>SUM(H29:H31)</f>
        <v>0</v>
      </c>
      <c r="I32" s="146"/>
      <c r="J32" s="243">
        <f>SUM(J29:J31)</f>
        <v>0</v>
      </c>
      <c r="K32" s="125"/>
    </row>
    <row r="33" spans="1:11" s="32" customFormat="1" ht="22.5" customHeight="1" x14ac:dyDescent="0.35">
      <c r="A33" s="142" t="s">
        <v>204</v>
      </c>
      <c r="B33" s="30"/>
      <c r="C33" s="30"/>
      <c r="D33" s="140"/>
      <c r="E33" s="130"/>
      <c r="F33" s="140"/>
      <c r="G33" s="130"/>
      <c r="H33" s="140"/>
      <c r="I33" s="130"/>
      <c r="J33" s="140"/>
      <c r="K33" s="125"/>
    </row>
    <row r="34" spans="1:11" s="32" customFormat="1" ht="22.5" customHeight="1" x14ac:dyDescent="0.3">
      <c r="A34" s="125" t="s">
        <v>227</v>
      </c>
      <c r="D34" s="123">
        <v>-14124</v>
      </c>
      <c r="E34" s="123"/>
      <c r="F34" s="126">
        <v>0</v>
      </c>
      <c r="G34" s="123"/>
      <c r="H34" s="123">
        <v>-14124</v>
      </c>
      <c r="I34" s="123"/>
      <c r="J34" s="126">
        <v>0</v>
      </c>
      <c r="K34" s="125"/>
    </row>
    <row r="35" spans="1:11" s="2" customFormat="1" ht="22.5" customHeight="1" x14ac:dyDescent="0.3">
      <c r="A35" s="65" t="s">
        <v>206</v>
      </c>
      <c r="D35" s="218">
        <v>2825</v>
      </c>
      <c r="E35" s="219"/>
      <c r="F35" s="143">
        <v>0</v>
      </c>
      <c r="G35" s="219"/>
      <c r="H35" s="218">
        <v>2825</v>
      </c>
      <c r="I35" s="219"/>
      <c r="J35" s="143">
        <v>0</v>
      </c>
      <c r="K35" s="219"/>
    </row>
    <row r="36" spans="1:11" s="2" customFormat="1" ht="22.5" customHeight="1" x14ac:dyDescent="0.25">
      <c r="A36" s="114" t="s">
        <v>205</v>
      </c>
      <c r="D36" s="228">
        <f>SUM(D34:D35)</f>
        <v>-11299</v>
      </c>
      <c r="E36" s="219">
        <f t="shared" ref="E36:J36" si="1">SUM(E34:E35)</f>
        <v>0</v>
      </c>
      <c r="F36" s="228">
        <f>SUM(F34:F35)</f>
        <v>0</v>
      </c>
      <c r="G36" s="219">
        <f t="shared" si="1"/>
        <v>0</v>
      </c>
      <c r="H36" s="228">
        <f t="shared" si="1"/>
        <v>-11299</v>
      </c>
      <c r="I36" s="219">
        <f t="shared" si="1"/>
        <v>0</v>
      </c>
      <c r="J36" s="228">
        <f t="shared" si="1"/>
        <v>0</v>
      </c>
      <c r="K36" s="219"/>
    </row>
    <row r="37" spans="1:11" s="2" customFormat="1" ht="22.5" customHeight="1" x14ac:dyDescent="0.3">
      <c r="A37" s="114" t="s">
        <v>211</v>
      </c>
      <c r="D37" s="235">
        <v>-10571</v>
      </c>
      <c r="E37" s="219"/>
      <c r="F37" s="235">
        <v>667</v>
      </c>
      <c r="G37" s="219"/>
      <c r="H37" s="235">
        <v>-11299</v>
      </c>
      <c r="I37" s="219"/>
      <c r="J37" s="234">
        <v>0</v>
      </c>
      <c r="K37" s="219"/>
    </row>
    <row r="38" spans="1:11" s="2" customFormat="1" ht="22.5" customHeight="1" thickBot="1" x14ac:dyDescent="0.3">
      <c r="A38" s="114" t="s">
        <v>210</v>
      </c>
      <c r="D38" s="227">
        <f t="shared" ref="D38:J38" si="2">SUM(D37,D25)</f>
        <v>-107199</v>
      </c>
      <c r="E38" s="219">
        <f t="shared" si="2"/>
        <v>0</v>
      </c>
      <c r="F38" s="227">
        <f t="shared" si="2"/>
        <v>126559</v>
      </c>
      <c r="G38" s="219">
        <f t="shared" si="2"/>
        <v>0</v>
      </c>
      <c r="H38" s="227">
        <f t="shared" si="2"/>
        <v>-83965</v>
      </c>
      <c r="I38" s="219">
        <f t="shared" si="2"/>
        <v>0</v>
      </c>
      <c r="J38" s="227">
        <f t="shared" si="2"/>
        <v>42569</v>
      </c>
      <c r="K38" s="219"/>
    </row>
    <row r="39" spans="1:11" s="2" customFormat="1" ht="22.5" customHeight="1" thickTop="1" x14ac:dyDescent="0.25">
      <c r="A39" s="114"/>
      <c r="D39" s="219"/>
      <c r="E39" s="219"/>
      <c r="F39" s="219"/>
      <c r="G39" s="219"/>
      <c r="H39" s="219"/>
      <c r="I39" s="219"/>
      <c r="J39" s="219"/>
      <c r="K39" s="219"/>
    </row>
    <row r="40" spans="1:11" s="2" customFormat="1" ht="22.5" customHeight="1" x14ac:dyDescent="0.3">
      <c r="A40" s="139" t="s">
        <v>208</v>
      </c>
      <c r="D40" s="219"/>
      <c r="E40" s="219"/>
      <c r="F40" s="219"/>
      <c r="G40" s="219"/>
      <c r="H40" s="219"/>
      <c r="I40" s="219"/>
      <c r="J40" s="219"/>
      <c r="K40" s="219"/>
    </row>
    <row r="41" spans="1:11" s="32" customFormat="1" ht="22.5" customHeight="1" x14ac:dyDescent="0.3">
      <c r="A41" s="125" t="s">
        <v>176</v>
      </c>
      <c r="D41" s="123">
        <f t="shared" ref="D41:J41" si="3">D25-D42</f>
        <v>-82174</v>
      </c>
      <c r="E41" s="123">
        <f t="shared" si="3"/>
        <v>0</v>
      </c>
      <c r="F41" s="123">
        <f t="shared" si="3"/>
        <v>87775</v>
      </c>
      <c r="G41" s="123">
        <f t="shared" si="3"/>
        <v>0</v>
      </c>
      <c r="H41" s="123">
        <f t="shared" si="3"/>
        <v>-72666</v>
      </c>
      <c r="I41" s="123">
        <f t="shared" si="3"/>
        <v>0</v>
      </c>
      <c r="J41" s="123">
        <f t="shared" si="3"/>
        <v>42569</v>
      </c>
      <c r="K41" s="125"/>
    </row>
    <row r="42" spans="1:11" s="32" customFormat="1" ht="22.5" customHeight="1" x14ac:dyDescent="0.3">
      <c r="A42" s="125" t="s">
        <v>44</v>
      </c>
      <c r="D42" s="123">
        <v>-14454</v>
      </c>
      <c r="E42" s="123"/>
      <c r="F42" s="123">
        <v>38117</v>
      </c>
      <c r="G42" s="123"/>
      <c r="H42" s="242">
        <v>0</v>
      </c>
      <c r="I42" s="123"/>
      <c r="J42" s="242">
        <v>0</v>
      </c>
      <c r="K42" s="125"/>
    </row>
    <row r="43" spans="1:11" ht="22.5" customHeight="1" thickBot="1" x14ac:dyDescent="0.3">
      <c r="A43" s="135" t="s">
        <v>209</v>
      </c>
      <c r="D43" s="220">
        <f>SUM(D41:D42)</f>
        <v>-96628</v>
      </c>
      <c r="E43" s="218">
        <f t="shared" ref="E43:J43" si="4">SUM(E41:E42)</f>
        <v>0</v>
      </c>
      <c r="F43" s="220">
        <f t="shared" si="4"/>
        <v>125892</v>
      </c>
      <c r="G43" s="218">
        <f t="shared" si="4"/>
        <v>0</v>
      </c>
      <c r="H43" s="220">
        <f t="shared" si="4"/>
        <v>-72666</v>
      </c>
      <c r="I43" s="218">
        <f t="shared" si="4"/>
        <v>0</v>
      </c>
      <c r="J43" s="220">
        <f t="shared" si="4"/>
        <v>42569</v>
      </c>
      <c r="K43" s="221"/>
    </row>
    <row r="44" spans="1:11" ht="22.5" customHeight="1" thickTop="1" x14ac:dyDescent="0.3">
      <c r="A44" s="139"/>
      <c r="D44" s="218"/>
      <c r="E44" s="222"/>
      <c r="F44" s="218"/>
      <c r="G44" s="222"/>
      <c r="H44" s="223"/>
      <c r="I44" s="222"/>
      <c r="J44" s="223"/>
      <c r="K44" s="221"/>
    </row>
    <row r="45" spans="1:11" ht="22.5" customHeight="1" x14ac:dyDescent="0.25">
      <c r="A45" s="135" t="s">
        <v>147</v>
      </c>
      <c r="D45" s="218"/>
      <c r="E45" s="222"/>
      <c r="F45" s="218"/>
      <c r="G45" s="222"/>
      <c r="H45" s="223"/>
      <c r="I45" s="222"/>
      <c r="J45" s="223"/>
      <c r="K45" s="221"/>
    </row>
    <row r="46" spans="1:11" ht="22.5" customHeight="1" x14ac:dyDescent="0.25">
      <c r="A46" s="116" t="s">
        <v>175</v>
      </c>
      <c r="D46" s="218">
        <f t="shared" ref="D46:I46" si="5">D38-D47</f>
        <v>-93047</v>
      </c>
      <c r="E46" s="218">
        <f t="shared" si="5"/>
        <v>0</v>
      </c>
      <c r="F46" s="218">
        <f t="shared" si="5"/>
        <v>88215</v>
      </c>
      <c r="G46" s="218">
        <f t="shared" si="5"/>
        <v>0</v>
      </c>
      <c r="H46" s="218">
        <f t="shared" si="5"/>
        <v>-83965</v>
      </c>
      <c r="I46" s="218">
        <f t="shared" si="5"/>
        <v>0</v>
      </c>
      <c r="J46" s="218">
        <f>J38-J47</f>
        <v>42569</v>
      </c>
      <c r="K46" s="221"/>
    </row>
    <row r="47" spans="1:11" ht="22.5" customHeight="1" x14ac:dyDescent="0.3">
      <c r="A47" s="116" t="s">
        <v>93</v>
      </c>
      <c r="D47" s="218">
        <v>-14152</v>
      </c>
      <c r="E47" s="222"/>
      <c r="F47" s="218">
        <v>38344</v>
      </c>
      <c r="G47" s="222"/>
      <c r="H47" s="242">
        <v>0</v>
      </c>
      <c r="I47" s="244"/>
      <c r="J47" s="242">
        <v>0</v>
      </c>
      <c r="K47" s="221"/>
    </row>
    <row r="48" spans="1:11" ht="22.5" customHeight="1" thickBot="1" x14ac:dyDescent="0.3">
      <c r="A48" s="135" t="s">
        <v>194</v>
      </c>
      <c r="D48" s="220">
        <f>SUM(D46:D47)</f>
        <v>-107199</v>
      </c>
      <c r="E48" s="218">
        <f t="shared" ref="E48:J48" si="6">SUM(E46:E47)</f>
        <v>0</v>
      </c>
      <c r="F48" s="220">
        <f t="shared" si="6"/>
        <v>126559</v>
      </c>
      <c r="G48" s="218">
        <f t="shared" si="6"/>
        <v>0</v>
      </c>
      <c r="H48" s="220">
        <f t="shared" si="6"/>
        <v>-83965</v>
      </c>
      <c r="I48" s="218">
        <f t="shared" si="6"/>
        <v>0</v>
      </c>
      <c r="J48" s="220">
        <f t="shared" si="6"/>
        <v>42569</v>
      </c>
      <c r="K48" s="221"/>
    </row>
    <row r="49" spans="1:11" ht="22.5" customHeight="1" thickTop="1" x14ac:dyDescent="0.25">
      <c r="A49" s="135"/>
      <c r="D49" s="218"/>
      <c r="E49" s="222"/>
      <c r="F49" s="218"/>
      <c r="G49" s="222"/>
      <c r="H49" s="223"/>
      <c r="I49" s="222"/>
      <c r="J49" s="223"/>
      <c r="K49" s="221"/>
    </row>
    <row r="50" spans="1:11" ht="22.5" customHeight="1" x14ac:dyDescent="0.35">
      <c r="A50" s="230" t="s">
        <v>226</v>
      </c>
      <c r="B50" s="59">
        <v>10</v>
      </c>
      <c r="D50" s="218"/>
      <c r="E50" s="222"/>
      <c r="F50" s="218"/>
      <c r="G50" s="222"/>
      <c r="H50" s="223"/>
      <c r="I50" s="222"/>
      <c r="J50" s="223"/>
      <c r="K50" s="221"/>
    </row>
    <row r="51" spans="1:11" ht="22.5" customHeight="1" thickBot="1" x14ac:dyDescent="0.35">
      <c r="A51" s="134" t="s">
        <v>216</v>
      </c>
      <c r="D51" s="229">
        <f>+D41/681480</f>
        <v>-0.12058167517755473</v>
      </c>
      <c r="E51" s="224">
        <f t="shared" ref="E51:I51" si="7">+E41/681480</f>
        <v>0</v>
      </c>
      <c r="F51" s="229">
        <f t="shared" si="7"/>
        <v>0.12880055174032987</v>
      </c>
      <c r="G51" s="224">
        <f t="shared" si="7"/>
        <v>0</v>
      </c>
      <c r="H51" s="229">
        <f t="shared" si="7"/>
        <v>-0.10662968832540941</v>
      </c>
      <c r="I51" s="224">
        <f t="shared" si="7"/>
        <v>0</v>
      </c>
      <c r="J51" s="229">
        <f>+J41/681480</f>
        <v>6.2465516229383108E-2</v>
      </c>
      <c r="K51" s="221"/>
    </row>
    <row r="52" spans="1:11" ht="22.5" customHeight="1" thickTop="1" x14ac:dyDescent="0.25">
      <c r="A52" s="2"/>
      <c r="D52" s="218"/>
      <c r="E52" s="222"/>
      <c r="F52" s="218"/>
      <c r="G52" s="222"/>
      <c r="H52" s="223"/>
      <c r="I52" s="222"/>
      <c r="J52" s="223"/>
      <c r="K52" s="221"/>
    </row>
    <row r="53" spans="1:11" ht="22.5" customHeight="1" x14ac:dyDescent="0.25">
      <c r="A53" s="32"/>
      <c r="D53" s="218"/>
      <c r="E53" s="222"/>
      <c r="F53" s="218"/>
      <c r="G53" s="222"/>
      <c r="H53" s="223"/>
      <c r="I53" s="222"/>
      <c r="J53" s="223"/>
      <c r="K53" s="221"/>
    </row>
    <row r="54" spans="1:11" ht="22.5" customHeight="1" x14ac:dyDescent="0.25">
      <c r="A54" s="32"/>
      <c r="D54" s="218"/>
      <c r="E54" s="222"/>
      <c r="F54" s="218"/>
      <c r="G54" s="222"/>
      <c r="H54" s="223"/>
      <c r="I54" s="222"/>
      <c r="J54" s="223"/>
      <c r="K54" s="221"/>
    </row>
    <row r="55" spans="1:11" ht="22.5" customHeight="1" x14ac:dyDescent="0.25">
      <c r="D55" s="16"/>
      <c r="E55" s="216"/>
      <c r="F55" s="16"/>
      <c r="G55" s="216"/>
      <c r="H55" s="217"/>
      <c r="I55" s="216"/>
      <c r="J55" s="217"/>
    </row>
    <row r="56" spans="1:11" ht="22.5" customHeight="1" x14ac:dyDescent="0.25">
      <c r="D56" s="16"/>
      <c r="E56" s="216"/>
      <c r="F56" s="16"/>
      <c r="G56" s="216"/>
      <c r="H56" s="217"/>
      <c r="I56" s="216"/>
      <c r="J56" s="217"/>
    </row>
    <row r="57" spans="1:11" ht="22.5" customHeight="1" x14ac:dyDescent="0.25">
      <c r="D57" s="16"/>
      <c r="E57" s="216"/>
      <c r="F57" s="16"/>
      <c r="G57" s="216"/>
      <c r="H57" s="217"/>
      <c r="I57" s="217"/>
      <c r="J57" s="217"/>
    </row>
    <row r="58" spans="1:11" ht="22.5" customHeight="1" x14ac:dyDescent="0.25">
      <c r="D58" s="16"/>
      <c r="E58" s="216"/>
      <c r="F58" s="16"/>
      <c r="G58" s="216"/>
      <c r="H58" s="217"/>
      <c r="I58" s="216"/>
      <c r="J58" s="217"/>
    </row>
    <row r="59" spans="1:11" ht="22.5" customHeight="1" x14ac:dyDescent="0.25">
      <c r="D59" s="16"/>
      <c r="E59" s="216"/>
      <c r="F59" s="16"/>
      <c r="G59" s="216"/>
      <c r="H59" s="217"/>
      <c r="I59" s="216"/>
      <c r="J59" s="217"/>
    </row>
    <row r="60" spans="1:11" ht="22.5" customHeight="1" x14ac:dyDescent="0.25">
      <c r="D60" s="16"/>
      <c r="E60" s="216"/>
      <c r="F60" s="16"/>
      <c r="G60" s="216"/>
      <c r="H60" s="217"/>
      <c r="I60" s="216"/>
      <c r="J60" s="217"/>
    </row>
    <row r="61" spans="1:11" ht="22.5" customHeight="1" x14ac:dyDescent="0.25">
      <c r="D61" s="16"/>
      <c r="E61" s="216"/>
      <c r="F61" s="16"/>
      <c r="G61" s="216"/>
      <c r="H61" s="217"/>
      <c r="I61" s="216"/>
      <c r="J61" s="217"/>
    </row>
    <row r="62" spans="1:11" ht="22.5" customHeight="1" x14ac:dyDescent="0.25">
      <c r="D62" s="16"/>
      <c r="E62" s="216"/>
      <c r="F62" s="16"/>
      <c r="G62" s="216"/>
      <c r="H62" s="217"/>
      <c r="I62" s="216"/>
      <c r="J62" s="217"/>
    </row>
    <row r="63" spans="1:11" ht="22.5" customHeight="1" x14ac:dyDescent="0.25">
      <c r="D63" s="16"/>
      <c r="E63" s="216"/>
      <c r="F63" s="16"/>
      <c r="G63" s="216"/>
      <c r="H63" s="217"/>
      <c r="I63" s="216"/>
      <c r="J63" s="217"/>
    </row>
    <row r="64" spans="1:11" ht="22.5" customHeight="1" x14ac:dyDescent="0.25">
      <c r="D64" s="16"/>
      <c r="E64" s="216"/>
      <c r="F64" s="16"/>
      <c r="G64" s="216"/>
      <c r="H64" s="217"/>
      <c r="I64" s="216"/>
      <c r="J64" s="217"/>
    </row>
    <row r="65" spans="4:10" ht="22.5" customHeight="1" x14ac:dyDescent="0.25">
      <c r="D65" s="16"/>
      <c r="E65" s="216"/>
      <c r="F65" s="16"/>
      <c r="G65" s="216"/>
      <c r="H65" s="217"/>
      <c r="I65" s="216"/>
      <c r="J65" s="217"/>
    </row>
    <row r="66" spans="4:10" ht="22.5" customHeight="1" x14ac:dyDescent="0.25">
      <c r="D66" s="16"/>
      <c r="E66" s="216"/>
      <c r="F66" s="16"/>
      <c r="G66" s="216"/>
      <c r="H66" s="217"/>
      <c r="I66" s="216"/>
      <c r="J66" s="217"/>
    </row>
    <row r="67" spans="4:10" ht="22.5" customHeight="1" x14ac:dyDescent="0.25">
      <c r="D67" s="16"/>
      <c r="E67" s="216"/>
      <c r="F67" s="16"/>
      <c r="G67" s="216"/>
      <c r="H67" s="217"/>
      <c r="I67" s="216"/>
      <c r="J67" s="217"/>
    </row>
    <row r="68" spans="4:10" ht="22.5" customHeight="1" x14ac:dyDescent="0.25">
      <c r="D68" s="16"/>
      <c r="E68" s="216"/>
      <c r="F68" s="16"/>
      <c r="G68" s="216"/>
      <c r="H68" s="217"/>
      <c r="I68" s="216"/>
      <c r="J68" s="217"/>
    </row>
    <row r="69" spans="4:10" ht="22.5" customHeight="1" x14ac:dyDescent="0.25">
      <c r="D69" s="16"/>
      <c r="E69" s="216"/>
      <c r="F69" s="16"/>
      <c r="G69" s="216"/>
      <c r="H69" s="217"/>
      <c r="I69" s="216"/>
      <c r="J69" s="217"/>
    </row>
    <row r="70" spans="4:10" ht="22.5" customHeight="1" x14ac:dyDescent="0.25">
      <c r="D70" s="16"/>
      <c r="E70" s="216"/>
      <c r="F70" s="16"/>
      <c r="G70" s="216"/>
      <c r="H70" s="217"/>
      <c r="I70" s="216"/>
      <c r="J70" s="217"/>
    </row>
    <row r="71" spans="4:10" ht="22.5" customHeight="1" x14ac:dyDescent="0.25">
      <c r="D71" s="16"/>
      <c r="E71" s="216"/>
      <c r="F71" s="16"/>
      <c r="G71" s="216"/>
      <c r="H71" s="217"/>
      <c r="I71" s="216"/>
      <c r="J71" s="217"/>
    </row>
    <row r="72" spans="4:10" ht="22.5" customHeight="1" x14ac:dyDescent="0.25">
      <c r="D72" s="16"/>
      <c r="E72" s="216"/>
      <c r="F72" s="16"/>
      <c r="G72" s="216"/>
      <c r="H72" s="217"/>
      <c r="I72" s="216"/>
      <c r="J72" s="217"/>
    </row>
    <row r="73" spans="4:10" ht="22.5" customHeight="1" x14ac:dyDescent="0.25">
      <c r="D73" s="16"/>
      <c r="E73" s="216"/>
      <c r="F73" s="16"/>
      <c r="G73" s="216"/>
      <c r="H73" s="217"/>
      <c r="I73" s="216"/>
      <c r="J73" s="217"/>
    </row>
    <row r="74" spans="4:10" ht="22.5" customHeight="1" x14ac:dyDescent="0.25">
      <c r="D74" s="16"/>
      <c r="E74" s="216"/>
      <c r="F74" s="16"/>
      <c r="G74" s="216"/>
      <c r="H74" s="217"/>
      <c r="I74" s="216"/>
      <c r="J74" s="217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2" firstPageNumber="4" fitToHeight="4" orientation="portrait" useFirstPageNumber="1" r:id="rId1"/>
  <headerFooter alignWithMargins="0">
    <oddFooter>&amp;L&amp;16The accompanying notes are an integral part of these interim financial statements.
&amp;C&amp;16&amp;P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Z44"/>
  <sheetViews>
    <sheetView view="pageBreakPreview" topLeftCell="B17" zoomScale="85" zoomScaleNormal="85" zoomScaleSheetLayoutView="85" workbookViewId="0">
      <selection activeCell="X40" sqref="X40"/>
    </sheetView>
  </sheetViews>
  <sheetFormatPr defaultColWidth="9.140625" defaultRowHeight="20.25" customHeight="1" x14ac:dyDescent="0.25"/>
  <cols>
    <col min="1" max="1" width="54.5703125" style="89" customWidth="1"/>
    <col min="2" max="2" width="13.85546875" style="89" customWidth="1"/>
    <col min="3" max="3" width="1.28515625" style="89" customWidth="1"/>
    <col min="4" max="4" width="14" style="89" bestFit="1" customWidth="1"/>
    <col min="5" max="5" width="1.140625" style="89" customWidth="1"/>
    <col min="6" max="6" width="21.5703125" style="89" customWidth="1"/>
    <col min="7" max="7" width="1.140625" style="89" customWidth="1"/>
    <col min="8" max="8" width="14" style="89" bestFit="1" customWidth="1"/>
    <col min="9" max="9" width="1.140625" style="89" customWidth="1"/>
    <col min="10" max="10" width="16.140625" style="89" bestFit="1" customWidth="1"/>
    <col min="11" max="11" width="1.140625" style="89" customWidth="1"/>
    <col min="12" max="12" width="11" style="89" customWidth="1"/>
    <col min="13" max="13" width="1.140625" style="89" customWidth="1"/>
    <col min="14" max="14" width="11.7109375" style="89" customWidth="1"/>
    <col min="15" max="15" width="1.5703125" style="89" customWidth="1"/>
    <col min="16" max="16" width="11.7109375" style="89" customWidth="1"/>
    <col min="17" max="17" width="1.140625" style="89" customWidth="1"/>
    <col min="18" max="18" width="17.5703125" style="89" bestFit="1" customWidth="1"/>
    <col min="19" max="19" width="1.140625" style="89" customWidth="1"/>
    <col min="20" max="20" width="13.5703125" style="89" customWidth="1"/>
    <col min="21" max="21" width="1.140625" style="89" customWidth="1"/>
    <col min="22" max="22" width="12.42578125" style="89" customWidth="1"/>
    <col min="23" max="23" width="1.140625" style="89" customWidth="1"/>
    <col min="24" max="24" width="11" style="89" customWidth="1"/>
    <col min="25" max="25" width="1.140625" style="89" customWidth="1"/>
    <col min="26" max="26" width="14" style="89" customWidth="1"/>
    <col min="27" max="16384" width="9.140625" style="89"/>
  </cols>
  <sheetData>
    <row r="1" spans="1:26" s="110" customFormat="1" ht="19.5" customHeight="1" x14ac:dyDescent="0.3">
      <c r="A1" s="5" t="s">
        <v>88</v>
      </c>
      <c r="B1" s="60"/>
      <c r="C1" s="86"/>
      <c r="D1" s="62"/>
      <c r="E1" s="86"/>
      <c r="F1" s="86"/>
      <c r="G1" s="86"/>
      <c r="H1" s="63"/>
      <c r="I1" s="86"/>
      <c r="J1" s="63"/>
      <c r="K1" s="86"/>
      <c r="L1" s="60"/>
      <c r="M1" s="86"/>
      <c r="N1" s="60"/>
      <c r="O1" s="60"/>
      <c r="P1" s="60"/>
      <c r="Q1" s="86"/>
      <c r="R1" s="63"/>
      <c r="S1" s="86"/>
      <c r="T1" s="60"/>
      <c r="U1" s="86"/>
      <c r="V1" s="60"/>
      <c r="W1" s="86"/>
      <c r="X1" s="60"/>
      <c r="Y1" s="86"/>
      <c r="Z1" s="62"/>
    </row>
    <row r="2" spans="1:26" ht="19.5" customHeight="1" x14ac:dyDescent="0.25">
      <c r="A2" s="147" t="s">
        <v>101</v>
      </c>
      <c r="B2" s="8"/>
      <c r="C2" s="80"/>
      <c r="D2" s="12"/>
      <c r="E2" s="80"/>
      <c r="F2" s="80"/>
      <c r="G2" s="80"/>
      <c r="H2" s="26"/>
      <c r="I2" s="80"/>
      <c r="J2" s="26"/>
      <c r="K2" s="80"/>
      <c r="L2" s="8"/>
      <c r="M2" s="80"/>
      <c r="N2" s="8"/>
      <c r="O2" s="8"/>
      <c r="P2" s="8"/>
      <c r="Q2" s="80"/>
      <c r="R2" s="26"/>
      <c r="S2" s="80"/>
      <c r="T2" s="8"/>
      <c r="U2" s="80"/>
      <c r="V2" s="8"/>
      <c r="W2" s="80"/>
      <c r="X2" s="8"/>
      <c r="Y2" s="80"/>
      <c r="Z2" s="12"/>
    </row>
    <row r="3" spans="1:26" ht="19.5" customHeight="1" x14ac:dyDescent="0.25">
      <c r="A3" s="147"/>
      <c r="B3" s="8"/>
      <c r="C3" s="80"/>
      <c r="D3" s="12"/>
      <c r="E3" s="80"/>
      <c r="F3" s="80"/>
      <c r="G3" s="80"/>
      <c r="H3" s="26"/>
      <c r="I3" s="80"/>
      <c r="J3" s="26"/>
      <c r="K3" s="80"/>
      <c r="L3" s="8"/>
      <c r="M3" s="80"/>
      <c r="N3" s="8"/>
      <c r="O3" s="8"/>
      <c r="P3" s="8"/>
      <c r="Q3" s="80"/>
      <c r="R3" s="26"/>
      <c r="S3" s="80"/>
      <c r="T3" s="8"/>
      <c r="U3" s="80"/>
      <c r="V3" s="8"/>
      <c r="W3" s="80"/>
      <c r="X3" s="8"/>
      <c r="Y3" s="80"/>
      <c r="Z3" s="12"/>
    </row>
    <row r="4" spans="1:26" ht="19.5" customHeight="1" x14ac:dyDescent="0.25">
      <c r="A4" s="1"/>
      <c r="B4" s="245" t="s">
        <v>24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</row>
    <row r="5" spans="1:26" ht="19.5" customHeight="1" x14ac:dyDescent="0.25">
      <c r="A5" s="1"/>
      <c r="B5" s="202"/>
      <c r="C5" s="202"/>
      <c r="D5" s="27"/>
      <c r="E5" s="202"/>
      <c r="F5" s="202"/>
      <c r="G5" s="202"/>
      <c r="H5" s="252" t="s">
        <v>223</v>
      </c>
      <c r="I5" s="252"/>
      <c r="J5" s="252"/>
      <c r="K5" s="202"/>
      <c r="L5" s="252" t="s">
        <v>155</v>
      </c>
      <c r="M5" s="252"/>
      <c r="N5" s="252"/>
      <c r="O5" s="252"/>
      <c r="P5" s="252"/>
      <c r="Q5" s="252"/>
      <c r="R5" s="252"/>
      <c r="S5" s="252"/>
      <c r="T5" s="252"/>
      <c r="U5" s="202"/>
      <c r="V5" s="202"/>
      <c r="W5" s="202"/>
      <c r="X5" s="202"/>
      <c r="Y5" s="202"/>
      <c r="Z5" s="202"/>
    </row>
    <row r="6" spans="1:26" ht="19.5" customHeight="1" x14ac:dyDescent="0.25">
      <c r="A6" s="2"/>
      <c r="B6" s="18" t="s">
        <v>10</v>
      </c>
      <c r="C6" s="27"/>
      <c r="D6" s="18"/>
      <c r="E6" s="27"/>
      <c r="F6" s="18" t="s">
        <v>164</v>
      </c>
      <c r="G6" s="27"/>
      <c r="H6" s="81"/>
      <c r="I6" s="27"/>
      <c r="J6" s="81"/>
      <c r="K6" s="27"/>
      <c r="L6" s="18"/>
      <c r="M6" s="27"/>
      <c r="N6" s="18"/>
      <c r="O6" s="18"/>
      <c r="P6" s="18" t="s">
        <v>89</v>
      </c>
      <c r="Q6" s="27"/>
      <c r="R6" s="18" t="s">
        <v>71</v>
      </c>
      <c r="S6" s="27"/>
      <c r="T6" s="18"/>
      <c r="U6" s="27"/>
      <c r="V6" s="18" t="s">
        <v>29</v>
      </c>
      <c r="W6" s="27"/>
      <c r="X6" s="8"/>
      <c r="Y6" s="27"/>
      <c r="Z6" s="8"/>
    </row>
    <row r="7" spans="1:26" ht="19.5" customHeight="1" x14ac:dyDescent="0.25">
      <c r="A7" s="2"/>
      <c r="B7" s="18" t="s">
        <v>185</v>
      </c>
      <c r="C7" s="27"/>
      <c r="D7" s="18"/>
      <c r="E7" s="27"/>
      <c r="F7" s="18" t="s">
        <v>165</v>
      </c>
      <c r="G7" s="27"/>
      <c r="H7" s="18"/>
      <c r="I7" s="27"/>
      <c r="J7" s="81"/>
      <c r="K7" s="27"/>
      <c r="L7" s="18" t="s">
        <v>179</v>
      </c>
      <c r="M7" s="27"/>
      <c r="O7" s="18"/>
      <c r="P7" s="18" t="s">
        <v>90</v>
      </c>
      <c r="Q7" s="27"/>
      <c r="R7" s="18" t="s">
        <v>73</v>
      </c>
      <c r="S7" s="27"/>
      <c r="T7" s="18" t="s">
        <v>48</v>
      </c>
      <c r="U7" s="27"/>
      <c r="V7" s="18" t="s">
        <v>30</v>
      </c>
      <c r="W7" s="27"/>
      <c r="X7" s="11" t="s">
        <v>46</v>
      </c>
      <c r="Y7" s="27"/>
    </row>
    <row r="8" spans="1:26" ht="19.5" customHeight="1" x14ac:dyDescent="0.25">
      <c r="A8" s="2"/>
      <c r="B8" s="18" t="s">
        <v>12</v>
      </c>
      <c r="C8" s="27"/>
      <c r="D8" s="18" t="s">
        <v>31</v>
      </c>
      <c r="E8" s="27"/>
      <c r="F8" s="18" t="s">
        <v>166</v>
      </c>
      <c r="G8" s="27"/>
      <c r="H8" s="18" t="s">
        <v>40</v>
      </c>
      <c r="I8" s="27"/>
      <c r="J8" s="18" t="s">
        <v>177</v>
      </c>
      <c r="K8" s="27"/>
      <c r="L8" s="18" t="s">
        <v>180</v>
      </c>
      <c r="M8" s="27"/>
      <c r="N8" s="18" t="s">
        <v>72</v>
      </c>
      <c r="O8" s="18"/>
      <c r="P8" s="18" t="s">
        <v>91</v>
      </c>
      <c r="Q8" s="27"/>
      <c r="R8" s="18" t="s">
        <v>193</v>
      </c>
      <c r="S8" s="27"/>
      <c r="T8" s="18" t="s">
        <v>49</v>
      </c>
      <c r="U8" s="27"/>
      <c r="V8" s="18" t="s">
        <v>51</v>
      </c>
      <c r="W8" s="27"/>
      <c r="X8" s="18" t="s">
        <v>47</v>
      </c>
      <c r="Y8" s="27"/>
      <c r="Z8" s="27" t="s">
        <v>4</v>
      </c>
    </row>
    <row r="9" spans="1:26" ht="19.5" customHeight="1" x14ac:dyDescent="0.25">
      <c r="A9" s="2"/>
      <c r="B9" s="27" t="s">
        <v>11</v>
      </c>
      <c r="C9" s="27"/>
      <c r="D9" s="27" t="s">
        <v>32</v>
      </c>
      <c r="E9" s="27"/>
      <c r="F9" s="18" t="s">
        <v>167</v>
      </c>
      <c r="G9" s="27"/>
      <c r="H9" s="27" t="s">
        <v>6</v>
      </c>
      <c r="I9" s="27"/>
      <c r="J9" s="18" t="s">
        <v>178</v>
      </c>
      <c r="K9" s="27"/>
      <c r="L9" s="27" t="s">
        <v>181</v>
      </c>
      <c r="M9" s="27"/>
      <c r="N9" s="18" t="s">
        <v>182</v>
      </c>
      <c r="O9" s="18"/>
      <c r="P9" s="18" t="s">
        <v>92</v>
      </c>
      <c r="Q9" s="27"/>
      <c r="R9" s="18" t="s">
        <v>102</v>
      </c>
      <c r="S9" s="27"/>
      <c r="T9" s="18" t="s">
        <v>50</v>
      </c>
      <c r="U9" s="27"/>
      <c r="V9" s="27" t="s">
        <v>183</v>
      </c>
      <c r="W9" s="27"/>
      <c r="X9" s="27" t="s">
        <v>39</v>
      </c>
      <c r="Y9" s="27"/>
      <c r="Z9" s="27" t="s">
        <v>37</v>
      </c>
    </row>
    <row r="10" spans="1:26" ht="19.5" customHeight="1" x14ac:dyDescent="0.25">
      <c r="A10" s="2"/>
      <c r="B10" s="253" t="s">
        <v>98</v>
      </c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</row>
    <row r="11" spans="1:26" ht="19.5" customHeight="1" x14ac:dyDescent="0.25">
      <c r="A11" s="2" t="s">
        <v>159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</row>
    <row r="12" spans="1:26" ht="19.5" customHeight="1" x14ac:dyDescent="0.25">
      <c r="A12" s="82" t="s">
        <v>160</v>
      </c>
      <c r="B12" s="6">
        <v>1685080</v>
      </c>
      <c r="C12" s="83"/>
      <c r="D12" s="6">
        <v>342170</v>
      </c>
      <c r="E12" s="83"/>
      <c r="F12" s="6">
        <v>-1003600</v>
      </c>
      <c r="G12" s="83"/>
      <c r="H12" s="6">
        <v>135555</v>
      </c>
      <c r="I12" s="83"/>
      <c r="J12" s="6">
        <v>-242495</v>
      </c>
      <c r="K12" s="83"/>
      <c r="L12" s="6">
        <v>-5247</v>
      </c>
      <c r="M12" s="83"/>
      <c r="N12" s="6">
        <v>1315514</v>
      </c>
      <c r="O12" s="6"/>
      <c r="P12" s="6">
        <v>-11413</v>
      </c>
      <c r="Q12" s="83"/>
      <c r="R12" s="6">
        <v>1881</v>
      </c>
      <c r="S12" s="83"/>
      <c r="T12" s="6">
        <f>SUM(L12:R12)</f>
        <v>1300735</v>
      </c>
      <c r="U12" s="83"/>
      <c r="V12" s="6">
        <f>SUM(B12:J12,T12)</f>
        <v>2217445</v>
      </c>
      <c r="W12" s="83"/>
      <c r="X12" s="6">
        <v>221632</v>
      </c>
      <c r="Y12" s="83"/>
      <c r="Z12" s="6">
        <f>V12+X12</f>
        <v>2439077</v>
      </c>
    </row>
    <row r="13" spans="1:26" ht="19.5" customHeight="1" x14ac:dyDescent="0.25">
      <c r="A13" s="85"/>
      <c r="B13" s="24"/>
      <c r="C13" s="13"/>
      <c r="D13" s="24"/>
      <c r="E13" s="13"/>
      <c r="F13" s="24"/>
      <c r="G13" s="13"/>
      <c r="H13" s="24"/>
      <c r="I13" s="13"/>
      <c r="J13" s="24"/>
      <c r="K13" s="13"/>
      <c r="L13" s="24"/>
      <c r="M13" s="13"/>
      <c r="N13" s="24"/>
      <c r="O13" s="24"/>
      <c r="P13" s="24"/>
      <c r="Q13" s="13"/>
      <c r="R13" s="25"/>
      <c r="S13" s="13"/>
      <c r="T13" s="24"/>
      <c r="U13" s="13"/>
      <c r="V13" s="25"/>
      <c r="W13" s="13"/>
      <c r="X13" s="25"/>
      <c r="Y13" s="13"/>
      <c r="Z13" s="25"/>
    </row>
    <row r="14" spans="1:26" ht="19.5" customHeight="1" x14ac:dyDescent="0.25">
      <c r="A14" s="84" t="s">
        <v>169</v>
      </c>
      <c r="B14" s="24"/>
      <c r="C14" s="13"/>
      <c r="D14" s="24"/>
      <c r="E14" s="13"/>
      <c r="F14" s="24"/>
      <c r="G14" s="13"/>
      <c r="H14" s="24"/>
      <c r="I14" s="13"/>
      <c r="J14" s="24"/>
      <c r="K14" s="13"/>
      <c r="L14" s="24"/>
      <c r="M14" s="13"/>
      <c r="N14" s="24"/>
      <c r="O14" s="24"/>
      <c r="P14" s="24"/>
      <c r="Q14" s="13"/>
      <c r="R14" s="25"/>
      <c r="S14" s="13"/>
      <c r="T14" s="24"/>
      <c r="U14" s="13"/>
      <c r="V14" s="25"/>
      <c r="W14" s="13"/>
      <c r="X14" s="25"/>
      <c r="Y14" s="13"/>
      <c r="Z14" s="25"/>
    </row>
    <row r="15" spans="1:26" ht="19.5" customHeight="1" x14ac:dyDescent="0.25">
      <c r="A15" s="214" t="s">
        <v>184</v>
      </c>
      <c r="B15" s="24"/>
      <c r="C15" s="13"/>
      <c r="D15" s="24"/>
      <c r="E15" s="13"/>
      <c r="F15" s="24"/>
      <c r="G15" s="13"/>
      <c r="H15" s="24"/>
      <c r="I15" s="13"/>
      <c r="J15" s="24"/>
      <c r="K15" s="13"/>
      <c r="L15" s="24"/>
      <c r="M15" s="13"/>
      <c r="N15" s="24"/>
      <c r="O15" s="24"/>
      <c r="P15" s="24"/>
      <c r="Q15" s="13"/>
      <c r="R15" s="25"/>
      <c r="S15" s="13"/>
      <c r="T15" s="24"/>
      <c r="U15" s="13"/>
      <c r="V15" s="25"/>
      <c r="W15" s="13"/>
      <c r="X15" s="25"/>
      <c r="Y15" s="13"/>
      <c r="Z15" s="25"/>
    </row>
    <row r="16" spans="1:26" ht="19.5" customHeight="1" x14ac:dyDescent="0.25">
      <c r="A16" s="85" t="s">
        <v>188</v>
      </c>
      <c r="B16" s="211">
        <v>0</v>
      </c>
      <c r="C16" s="6"/>
      <c r="D16" s="211">
        <v>0</v>
      </c>
      <c r="E16" s="106"/>
      <c r="F16" s="211">
        <v>0</v>
      </c>
      <c r="G16" s="106"/>
      <c r="H16" s="211">
        <v>0</v>
      </c>
      <c r="I16" s="106"/>
      <c r="J16" s="211">
        <v>0</v>
      </c>
      <c r="K16" s="106"/>
      <c r="L16" s="211">
        <v>0</v>
      </c>
      <c r="M16" s="106"/>
      <c r="N16" s="211">
        <v>0</v>
      </c>
      <c r="O16" s="211"/>
      <c r="P16" s="211">
        <v>0</v>
      </c>
      <c r="Q16" s="106"/>
      <c r="R16" s="237">
        <v>0</v>
      </c>
      <c r="S16" s="106"/>
      <c r="T16" s="106">
        <f>SUM(L16:R16)</f>
        <v>0</v>
      </c>
      <c r="U16" s="213"/>
      <c r="V16" s="106">
        <f>SUM(B16:J16,T16)</f>
        <v>0</v>
      </c>
      <c r="W16" s="13"/>
      <c r="X16" s="25">
        <v>-12151</v>
      </c>
      <c r="Y16" s="13"/>
      <c r="Z16" s="25">
        <f>V16+X16</f>
        <v>-12151</v>
      </c>
    </row>
    <row r="17" spans="1:26" ht="19.5" customHeight="1" x14ac:dyDescent="0.25">
      <c r="A17" s="214" t="s">
        <v>170</v>
      </c>
      <c r="B17" s="21">
        <f>SUM(B16)</f>
        <v>0</v>
      </c>
      <c r="C17" s="213"/>
      <c r="D17" s="21">
        <f>SUM(D16)</f>
        <v>0</v>
      </c>
      <c r="E17" s="83"/>
      <c r="F17" s="21">
        <f>SUM(F16)</f>
        <v>0</v>
      </c>
      <c r="G17" s="83"/>
      <c r="H17" s="21">
        <f>SUM(H16)</f>
        <v>0</v>
      </c>
      <c r="I17" s="83"/>
      <c r="J17" s="21">
        <f>SUM(J16)</f>
        <v>0</v>
      </c>
      <c r="K17" s="83"/>
      <c r="L17" s="21">
        <f>SUM(L16)</f>
        <v>0</v>
      </c>
      <c r="M17" s="83"/>
      <c r="N17" s="21">
        <f>SUM(N16)</f>
        <v>0</v>
      </c>
      <c r="O17" s="6"/>
      <c r="P17" s="21">
        <f>SUM(P16)</f>
        <v>0</v>
      </c>
      <c r="Q17" s="83"/>
      <c r="R17" s="21">
        <f>SUM(R16)</f>
        <v>0</v>
      </c>
      <c r="S17" s="83"/>
      <c r="T17" s="21">
        <f>SUM(T16)</f>
        <v>0</v>
      </c>
      <c r="U17" s="83"/>
      <c r="V17" s="21">
        <f>SUM(V16)</f>
        <v>0</v>
      </c>
      <c r="W17" s="83"/>
      <c r="X17" s="21">
        <f>SUM(X16)</f>
        <v>-12151</v>
      </c>
      <c r="Y17" s="83"/>
      <c r="Z17" s="21">
        <f>V17+X17</f>
        <v>-12151</v>
      </c>
    </row>
    <row r="18" spans="1:26" ht="19.5" customHeight="1" x14ac:dyDescent="0.25">
      <c r="A18" s="85"/>
      <c r="B18" s="24"/>
      <c r="C18" s="13"/>
      <c r="D18" s="24"/>
      <c r="E18" s="13"/>
      <c r="F18" s="24"/>
      <c r="G18" s="13"/>
      <c r="H18" s="24"/>
      <c r="I18" s="13"/>
      <c r="J18" s="24"/>
      <c r="K18" s="13"/>
      <c r="L18" s="24"/>
      <c r="M18" s="13"/>
      <c r="N18" s="24"/>
      <c r="O18" s="24"/>
      <c r="P18" s="24"/>
      <c r="Q18" s="13"/>
      <c r="R18" s="25"/>
      <c r="S18" s="13"/>
      <c r="T18" s="24"/>
      <c r="U18" s="13"/>
      <c r="V18" s="25"/>
      <c r="W18" s="13"/>
      <c r="X18" s="25"/>
      <c r="Y18" s="13"/>
      <c r="Z18" s="25"/>
    </row>
    <row r="19" spans="1:26" ht="19.5" customHeight="1" x14ac:dyDescent="0.25">
      <c r="A19" s="84" t="s">
        <v>103</v>
      </c>
      <c r="B19" s="24"/>
      <c r="C19" s="13"/>
      <c r="D19" s="24"/>
      <c r="E19" s="13"/>
      <c r="F19" s="24"/>
      <c r="G19" s="13"/>
      <c r="H19" s="24"/>
      <c r="I19" s="13"/>
      <c r="J19" s="24"/>
      <c r="K19" s="13"/>
      <c r="L19" s="24"/>
      <c r="M19" s="13"/>
      <c r="N19" s="24"/>
      <c r="O19" s="24"/>
      <c r="P19" s="24"/>
      <c r="Q19" s="13"/>
      <c r="R19" s="25"/>
      <c r="S19" s="13"/>
      <c r="T19" s="24"/>
      <c r="U19" s="13"/>
      <c r="V19" s="25"/>
      <c r="W19" s="13"/>
      <c r="X19" s="25"/>
      <c r="Y19" s="13"/>
      <c r="Z19" s="25"/>
    </row>
    <row r="20" spans="1:26" ht="19.5" customHeight="1" x14ac:dyDescent="0.25">
      <c r="A20" s="17" t="s">
        <v>104</v>
      </c>
      <c r="B20" s="211">
        <v>0</v>
      </c>
      <c r="C20" s="211"/>
      <c r="D20" s="211">
        <v>0</v>
      </c>
      <c r="E20" s="211"/>
      <c r="F20" s="211">
        <v>0</v>
      </c>
      <c r="G20" s="211"/>
      <c r="H20" s="211">
        <v>0</v>
      </c>
      <c r="I20" s="13"/>
      <c r="J20" s="24">
        <v>87775</v>
      </c>
      <c r="K20" s="13"/>
      <c r="L20" s="238">
        <v>0</v>
      </c>
      <c r="M20" s="240"/>
      <c r="N20" s="238">
        <v>0</v>
      </c>
      <c r="O20" s="239"/>
      <c r="P20" s="238">
        <v>0</v>
      </c>
      <c r="Q20" s="239"/>
      <c r="R20" s="238">
        <v>0</v>
      </c>
      <c r="S20" s="240"/>
      <c r="T20" s="240">
        <f>SUM(L20:R20)</f>
        <v>0</v>
      </c>
      <c r="U20" s="13"/>
      <c r="V20" s="25">
        <f>B20+D20+H20+J20+T20</f>
        <v>87775</v>
      </c>
      <c r="W20" s="13"/>
      <c r="X20" s="24">
        <v>38117</v>
      </c>
      <c r="Y20" s="13"/>
      <c r="Z20" s="25">
        <f>SUM(V20:X20)</f>
        <v>125892</v>
      </c>
    </row>
    <row r="21" spans="1:26" ht="19.5" customHeight="1" x14ac:dyDescent="0.25">
      <c r="A21" s="17" t="s">
        <v>105</v>
      </c>
      <c r="B21" s="211">
        <v>0</v>
      </c>
      <c r="C21" s="211"/>
      <c r="D21" s="211">
        <v>0</v>
      </c>
      <c r="E21" s="211"/>
      <c r="F21" s="211">
        <v>0</v>
      </c>
      <c r="G21" s="211"/>
      <c r="H21" s="211">
        <v>0</v>
      </c>
      <c r="I21" s="13"/>
      <c r="J21" s="208">
        <v>0</v>
      </c>
      <c r="K21" s="13"/>
      <c r="L21" s="24">
        <v>514</v>
      </c>
      <c r="M21" s="13"/>
      <c r="N21" s="211">
        <v>0</v>
      </c>
      <c r="O21" s="211"/>
      <c r="P21" s="238">
        <v>0</v>
      </c>
      <c r="Q21" s="13"/>
      <c r="R21" s="211">
        <v>-74</v>
      </c>
      <c r="S21" s="106"/>
      <c r="T21" s="106">
        <f>SUM(L21:R21)</f>
        <v>440</v>
      </c>
      <c r="U21" s="13"/>
      <c r="V21" s="25">
        <f>B21+D21+H21+J21+T21</f>
        <v>440</v>
      </c>
      <c r="W21" s="13"/>
      <c r="X21" s="24">
        <v>227</v>
      </c>
      <c r="Y21" s="13"/>
      <c r="Z21" s="25">
        <f>SUM(V21:X21)</f>
        <v>667</v>
      </c>
    </row>
    <row r="22" spans="1:26" ht="19.5" customHeight="1" x14ac:dyDescent="0.25">
      <c r="A22" s="84" t="s">
        <v>100</v>
      </c>
      <c r="B22" s="21">
        <f>SUM(B20:B21)</f>
        <v>0</v>
      </c>
      <c r="C22" s="83"/>
      <c r="D22" s="21">
        <f>SUM(D20:D21)</f>
        <v>0</v>
      </c>
      <c r="E22" s="83"/>
      <c r="F22" s="21">
        <f>SUM(F20:F21)</f>
        <v>0</v>
      </c>
      <c r="G22" s="21"/>
      <c r="H22" s="21">
        <f>SUM(H20:H21)</f>
        <v>0</v>
      </c>
      <c r="I22" s="83"/>
      <c r="J22" s="21">
        <f>SUM(J20:J21)</f>
        <v>87775</v>
      </c>
      <c r="K22" s="83"/>
      <c r="L22" s="21">
        <f>SUM(L20:L21)</f>
        <v>514</v>
      </c>
      <c r="M22" s="83"/>
      <c r="N22" s="21">
        <f>SUM(N20:N21)</f>
        <v>0</v>
      </c>
      <c r="O22" s="6"/>
      <c r="P22" s="104">
        <f>SUM(P21)</f>
        <v>0</v>
      </c>
      <c r="Q22" s="83"/>
      <c r="R22" s="21">
        <f>SUM(R20:R21)</f>
        <v>-74</v>
      </c>
      <c r="S22" s="83"/>
      <c r="T22" s="21">
        <f>SUM(T20:T21)</f>
        <v>440</v>
      </c>
      <c r="U22" s="83"/>
      <c r="V22" s="21">
        <f>SUM(V20:V21)</f>
        <v>88215</v>
      </c>
      <c r="W22" s="83"/>
      <c r="X22" s="21">
        <f>SUM(X20:X21)</f>
        <v>38344</v>
      </c>
      <c r="Y22" s="83"/>
      <c r="Z22" s="21">
        <f>SUM(Z20:Z21)</f>
        <v>126559</v>
      </c>
    </row>
    <row r="23" spans="1:26" ht="19.5" customHeight="1" x14ac:dyDescent="0.25">
      <c r="A23" s="85"/>
      <c r="B23" s="6"/>
      <c r="C23" s="83"/>
      <c r="D23" s="6"/>
      <c r="E23" s="83"/>
      <c r="F23" s="6"/>
      <c r="G23" s="83"/>
      <c r="H23" s="6"/>
      <c r="I23" s="83"/>
      <c r="J23" s="6"/>
      <c r="K23" s="83"/>
      <c r="L23" s="6"/>
      <c r="M23" s="83"/>
      <c r="N23" s="6"/>
      <c r="O23" s="6"/>
      <c r="P23" s="6"/>
      <c r="Q23" s="83"/>
      <c r="R23" s="83"/>
      <c r="S23" s="83"/>
      <c r="T23" s="6"/>
      <c r="U23" s="83"/>
      <c r="V23" s="6"/>
      <c r="W23" s="83"/>
      <c r="X23" s="6"/>
      <c r="Y23" s="83"/>
      <c r="Z23" s="6"/>
    </row>
    <row r="24" spans="1:26" ht="19.5" customHeight="1" x14ac:dyDescent="0.25">
      <c r="A24" s="85" t="s">
        <v>74</v>
      </c>
      <c r="B24" s="106">
        <v>0</v>
      </c>
      <c r="C24" s="213"/>
      <c r="D24" s="106">
        <v>0</v>
      </c>
      <c r="E24" s="213"/>
      <c r="F24" s="106">
        <v>0</v>
      </c>
      <c r="G24" s="213"/>
      <c r="H24" s="106">
        <v>0</v>
      </c>
      <c r="I24" s="41"/>
      <c r="J24" s="13">
        <v>13017</v>
      </c>
      <c r="K24" s="41"/>
      <c r="L24" s="106">
        <v>0</v>
      </c>
      <c r="M24" s="41"/>
      <c r="N24" s="13">
        <f>-J24</f>
        <v>-13017</v>
      </c>
      <c r="O24" s="13"/>
      <c r="P24" s="106">
        <v>0</v>
      </c>
      <c r="Q24" s="213"/>
      <c r="R24" s="106">
        <v>0</v>
      </c>
      <c r="S24" s="41"/>
      <c r="T24" s="13">
        <f>SUM(L24:R24)</f>
        <v>-13017</v>
      </c>
      <c r="U24" s="41"/>
      <c r="V24" s="237">
        <f>B24+D24+H24+J24+T24</f>
        <v>0</v>
      </c>
      <c r="W24" s="213"/>
      <c r="X24" s="106">
        <v>0</v>
      </c>
      <c r="Y24" s="213"/>
      <c r="Z24" s="237">
        <f>SUM(V24:X24)</f>
        <v>0</v>
      </c>
    </row>
    <row r="25" spans="1:26" ht="19.5" customHeight="1" thickBot="1" x14ac:dyDescent="0.3">
      <c r="A25" s="84" t="s">
        <v>195</v>
      </c>
      <c r="B25" s="7">
        <f>SUM(B12,B22,B24:B24,B17)</f>
        <v>1685080</v>
      </c>
      <c r="C25" s="6"/>
      <c r="D25" s="7">
        <f>SUM(D12,D22,D24:D24,D17)</f>
        <v>342170</v>
      </c>
      <c r="E25" s="6"/>
      <c r="F25" s="7">
        <f>SUM(F12,F22,F24:F24,F17)</f>
        <v>-1003600</v>
      </c>
      <c r="G25" s="6"/>
      <c r="H25" s="7">
        <f>SUM(H12,H22,H24:H24,H17)</f>
        <v>135555</v>
      </c>
      <c r="I25" s="6"/>
      <c r="J25" s="7">
        <f>SUM(J12,J22,J24:J24,J17)</f>
        <v>-141703</v>
      </c>
      <c r="K25" s="6"/>
      <c r="L25" s="7">
        <f>SUM(L12,L22,L24:L24,L17)</f>
        <v>-4733</v>
      </c>
      <c r="M25" s="6"/>
      <c r="N25" s="7">
        <f>SUM(N12,N22,N24:N24,N17)</f>
        <v>1302497</v>
      </c>
      <c r="O25" s="6"/>
      <c r="P25" s="7">
        <f>SUM(P12,P22,P24:P24,P17)</f>
        <v>-11413</v>
      </c>
      <c r="Q25" s="6"/>
      <c r="R25" s="7">
        <f>SUM(R12,R22,R24:R24,R17)</f>
        <v>1807</v>
      </c>
      <c r="S25" s="6"/>
      <c r="T25" s="7">
        <f>SUM(T12,T22,T24:T24,T17)</f>
        <v>1288158</v>
      </c>
      <c r="U25" s="6"/>
      <c r="V25" s="7">
        <f>SUM(V12,V22,V24:V24,V17)</f>
        <v>2305660</v>
      </c>
      <c r="W25" s="6"/>
      <c r="X25" s="7">
        <f>SUM(X12,X22,X24:X24,X17)</f>
        <v>247825</v>
      </c>
      <c r="Y25" s="6"/>
      <c r="Z25" s="7">
        <f>SUM(Z12,Z22,Z24:Z24,Z17)</f>
        <v>2553485</v>
      </c>
    </row>
    <row r="26" spans="1:26" ht="19.5" customHeight="1" thickTop="1" x14ac:dyDescent="0.25"/>
    <row r="27" spans="1:26" ht="19.5" customHeight="1" x14ac:dyDescent="0.25">
      <c r="A27" s="2" t="s">
        <v>200</v>
      </c>
      <c r="B27" s="203"/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</row>
    <row r="28" spans="1:26" ht="19.5" customHeight="1" x14ac:dyDescent="0.25">
      <c r="A28" s="82" t="s">
        <v>201</v>
      </c>
      <c r="B28" s="6">
        <v>681480</v>
      </c>
      <c r="C28" s="83"/>
      <c r="D28" s="6">
        <v>342170</v>
      </c>
      <c r="E28" s="83"/>
      <c r="F28" s="6">
        <v>0</v>
      </c>
      <c r="G28" s="83"/>
      <c r="H28" s="6">
        <v>108696</v>
      </c>
      <c r="I28" s="83"/>
      <c r="J28" s="6">
        <v>-164845</v>
      </c>
      <c r="K28" s="83"/>
      <c r="L28" s="6">
        <v>-8842</v>
      </c>
      <c r="M28" s="83"/>
      <c r="N28" s="6">
        <v>1266412</v>
      </c>
      <c r="O28" s="6"/>
      <c r="P28" s="6">
        <v>-7873</v>
      </c>
      <c r="Q28" s="83"/>
      <c r="R28" s="6">
        <v>1807</v>
      </c>
      <c r="S28" s="83"/>
      <c r="T28" s="6">
        <f>SUM(L28:R28)</f>
        <v>1251504</v>
      </c>
      <c r="U28" s="83"/>
      <c r="V28" s="6">
        <f>SUM(B28:J28,T28)</f>
        <v>2219005</v>
      </c>
      <c r="W28" s="83"/>
      <c r="X28" s="6">
        <v>218867</v>
      </c>
      <c r="Y28" s="83"/>
      <c r="Z28" s="6">
        <f>V28+X28</f>
        <v>2437872</v>
      </c>
    </row>
    <row r="29" spans="1:26" ht="19.5" customHeight="1" x14ac:dyDescent="0.25">
      <c r="A29" s="85"/>
      <c r="B29" s="24"/>
      <c r="C29" s="13"/>
      <c r="D29" s="24"/>
      <c r="E29" s="13"/>
      <c r="F29" s="24"/>
      <c r="G29" s="13"/>
      <c r="H29" s="24"/>
      <c r="I29" s="13"/>
      <c r="J29" s="24"/>
      <c r="K29" s="13"/>
      <c r="L29" s="24"/>
      <c r="M29" s="13"/>
      <c r="N29" s="24"/>
      <c r="O29" s="24"/>
      <c r="P29" s="24"/>
      <c r="Q29" s="13"/>
      <c r="R29" s="25"/>
      <c r="S29" s="13"/>
      <c r="T29" s="24"/>
      <c r="U29" s="13"/>
      <c r="V29" s="25"/>
      <c r="W29" s="13"/>
      <c r="X29" s="25"/>
      <c r="Y29" s="13"/>
      <c r="Z29" s="25"/>
    </row>
    <row r="30" spans="1:26" ht="19.5" hidden="1" customHeight="1" x14ac:dyDescent="0.25">
      <c r="A30" s="84" t="s">
        <v>169</v>
      </c>
      <c r="B30" s="24"/>
      <c r="C30" s="13"/>
      <c r="D30" s="24"/>
      <c r="E30" s="13"/>
      <c r="F30" s="24"/>
      <c r="G30" s="13"/>
      <c r="H30" s="24"/>
      <c r="I30" s="13"/>
      <c r="J30" s="24"/>
      <c r="K30" s="13"/>
      <c r="L30" s="24"/>
      <c r="M30" s="13"/>
      <c r="N30" s="24"/>
      <c r="O30" s="24"/>
      <c r="P30" s="24"/>
      <c r="Q30" s="13"/>
      <c r="R30" s="25"/>
      <c r="S30" s="13"/>
      <c r="T30" s="24"/>
      <c r="U30" s="13"/>
      <c r="V30" s="25"/>
      <c r="W30" s="13"/>
      <c r="X30" s="25"/>
      <c r="Y30" s="13"/>
      <c r="Z30" s="25"/>
    </row>
    <row r="31" spans="1:26" ht="19.5" hidden="1" customHeight="1" x14ac:dyDescent="0.25">
      <c r="A31" s="214" t="s">
        <v>184</v>
      </c>
      <c r="B31" s="24"/>
      <c r="C31" s="13"/>
      <c r="D31" s="24"/>
      <c r="E31" s="13"/>
      <c r="F31" s="24"/>
      <c r="G31" s="13"/>
      <c r="H31" s="24"/>
      <c r="I31" s="13"/>
      <c r="J31" s="24"/>
      <c r="K31" s="13"/>
      <c r="L31" s="24"/>
      <c r="M31" s="13"/>
      <c r="N31" s="24"/>
      <c r="O31" s="24"/>
      <c r="P31" s="24"/>
      <c r="Q31" s="13"/>
      <c r="R31" s="25"/>
      <c r="S31" s="13"/>
      <c r="T31" s="24"/>
      <c r="U31" s="13"/>
      <c r="V31" s="25"/>
      <c r="W31" s="13"/>
      <c r="X31" s="25"/>
      <c r="Y31" s="13"/>
      <c r="Z31" s="25"/>
    </row>
    <row r="32" spans="1:26" ht="19.5" hidden="1" customHeight="1" x14ac:dyDescent="0.25">
      <c r="A32" s="85" t="s">
        <v>188</v>
      </c>
      <c r="B32" s="209">
        <f>0</f>
        <v>0</v>
      </c>
      <c r="C32" s="6"/>
      <c r="D32" s="209">
        <f>0</f>
        <v>0</v>
      </c>
      <c r="E32" s="6"/>
      <c r="F32" s="209">
        <f>0</f>
        <v>0</v>
      </c>
      <c r="G32" s="6"/>
      <c r="H32" s="209">
        <f>0</f>
        <v>0</v>
      </c>
      <c r="I32" s="6"/>
      <c r="J32" s="209">
        <f>0</f>
        <v>0</v>
      </c>
      <c r="K32" s="6"/>
      <c r="L32" s="209">
        <f>0</f>
        <v>0</v>
      </c>
      <c r="M32" s="6"/>
      <c r="N32" s="209">
        <f>0</f>
        <v>0</v>
      </c>
      <c r="O32" s="209"/>
      <c r="P32" s="209">
        <f>0</f>
        <v>0</v>
      </c>
      <c r="Q32" s="6"/>
      <c r="R32" s="210">
        <f>0</f>
        <v>0</v>
      </c>
      <c r="S32" s="6"/>
      <c r="T32" s="6">
        <f>SUM(L32:R32)</f>
        <v>0</v>
      </c>
      <c r="U32" s="83"/>
      <c r="V32" s="6">
        <f>SUM(B32:J32,T32)</f>
        <v>0</v>
      </c>
      <c r="W32" s="13"/>
      <c r="X32" s="25"/>
      <c r="Y32" s="13"/>
      <c r="Z32" s="25">
        <f>V32+X32</f>
        <v>0</v>
      </c>
    </row>
    <row r="33" spans="1:26" ht="19.5" hidden="1" customHeight="1" x14ac:dyDescent="0.25">
      <c r="A33" s="214" t="s">
        <v>170</v>
      </c>
      <c r="B33" s="212">
        <f>SUM(B32)</f>
        <v>0</v>
      </c>
      <c r="C33" s="213"/>
      <c r="D33" s="212">
        <f>SUM(D32)</f>
        <v>0</v>
      </c>
      <c r="E33" s="213"/>
      <c r="F33" s="212">
        <f>SUM(F32)</f>
        <v>0</v>
      </c>
      <c r="G33" s="213"/>
      <c r="H33" s="212">
        <f>SUM(H32)</f>
        <v>0</v>
      </c>
      <c r="I33" s="213"/>
      <c r="J33" s="212">
        <f>SUM(J32)</f>
        <v>0</v>
      </c>
      <c r="K33" s="213"/>
      <c r="L33" s="212">
        <f>SUM(L32)</f>
        <v>0</v>
      </c>
      <c r="M33" s="213"/>
      <c r="N33" s="212">
        <f>SUM(N32)</f>
        <v>0</v>
      </c>
      <c r="O33" s="106"/>
      <c r="P33" s="212">
        <f>SUM(P32)</f>
        <v>0</v>
      </c>
      <c r="Q33" s="213"/>
      <c r="R33" s="212">
        <f>SUM(R32)</f>
        <v>0</v>
      </c>
      <c r="S33" s="213"/>
      <c r="T33" s="212">
        <f>SUM(T32)</f>
        <v>0</v>
      </c>
      <c r="U33" s="213"/>
      <c r="V33" s="212">
        <f>SUM(V32)</f>
        <v>0</v>
      </c>
      <c r="W33" s="83"/>
      <c r="X33" s="212">
        <f>SUM(X32)</f>
        <v>0</v>
      </c>
      <c r="Y33" s="83"/>
      <c r="Z33" s="212">
        <f>SUM(Z32)</f>
        <v>0</v>
      </c>
    </row>
    <row r="34" spans="1:26" ht="19.5" hidden="1" customHeight="1" x14ac:dyDescent="0.25">
      <c r="A34" s="85"/>
      <c r="B34" s="24"/>
      <c r="C34" s="13"/>
      <c r="D34" s="24"/>
      <c r="E34" s="13"/>
      <c r="F34" s="24"/>
      <c r="G34" s="13"/>
      <c r="H34" s="24"/>
      <c r="I34" s="13"/>
      <c r="J34" s="24"/>
      <c r="K34" s="13"/>
      <c r="L34" s="24"/>
      <c r="M34" s="13"/>
      <c r="N34" s="24"/>
      <c r="O34" s="24"/>
      <c r="P34" s="24"/>
      <c r="Q34" s="13"/>
      <c r="R34" s="25"/>
      <c r="S34" s="13"/>
      <c r="T34" s="24"/>
      <c r="U34" s="13"/>
      <c r="V34" s="25"/>
      <c r="W34" s="13"/>
      <c r="X34" s="25"/>
      <c r="Y34" s="13"/>
      <c r="Z34" s="25"/>
    </row>
    <row r="35" spans="1:26" ht="19.5" customHeight="1" x14ac:dyDescent="0.25">
      <c r="A35" s="84" t="s">
        <v>103</v>
      </c>
      <c r="B35" s="24"/>
      <c r="C35" s="13"/>
      <c r="D35" s="24"/>
      <c r="E35" s="13"/>
      <c r="F35" s="24"/>
      <c r="G35" s="13"/>
      <c r="H35" s="24"/>
      <c r="I35" s="13"/>
      <c r="J35" s="24"/>
      <c r="K35" s="13"/>
      <c r="L35" s="24"/>
      <c r="M35" s="13"/>
      <c r="N35" s="24"/>
      <c r="O35" s="24"/>
      <c r="P35" s="24"/>
      <c r="Q35" s="13"/>
      <c r="R35" s="25"/>
      <c r="S35" s="13"/>
      <c r="T35" s="24"/>
      <c r="U35" s="13"/>
      <c r="V35" s="25"/>
      <c r="W35" s="13"/>
      <c r="X35" s="25"/>
      <c r="Y35" s="13"/>
      <c r="Z35" s="25"/>
    </row>
    <row r="36" spans="1:26" ht="19.5" customHeight="1" x14ac:dyDescent="0.25">
      <c r="A36" s="17" t="s">
        <v>228</v>
      </c>
      <c r="B36" s="238">
        <f>0</f>
        <v>0</v>
      </c>
      <c r="C36" s="239"/>
      <c r="D36" s="238">
        <f>0</f>
        <v>0</v>
      </c>
      <c r="E36" s="239"/>
      <c r="F36" s="238">
        <f>0</f>
        <v>0</v>
      </c>
      <c r="G36" s="239"/>
      <c r="H36" s="238">
        <f>0</f>
        <v>0</v>
      </c>
      <c r="I36" s="13"/>
      <c r="J36" s="24">
        <v>-82174</v>
      </c>
      <c r="K36" s="13"/>
      <c r="L36" s="238">
        <f>0</f>
        <v>0</v>
      </c>
      <c r="M36" s="240"/>
      <c r="N36" s="238">
        <f>0</f>
        <v>0</v>
      </c>
      <c r="O36" s="239"/>
      <c r="P36" s="238">
        <f>0</f>
        <v>0</v>
      </c>
      <c r="Q36" s="239"/>
      <c r="R36" s="238">
        <f>0</f>
        <v>0</v>
      </c>
      <c r="S36" s="240"/>
      <c r="T36" s="240">
        <f>SUM(L36:R36)</f>
        <v>0</v>
      </c>
      <c r="U36" s="13"/>
      <c r="V36" s="25">
        <f>B36+D36+H36+J36+T36</f>
        <v>-82174</v>
      </c>
      <c r="W36" s="13"/>
      <c r="X36" s="24">
        <v>-14454</v>
      </c>
      <c r="Y36" s="13"/>
      <c r="Z36" s="25">
        <f>SUM(V36:X36)</f>
        <v>-96628</v>
      </c>
    </row>
    <row r="37" spans="1:26" ht="19.5" customHeight="1" x14ac:dyDescent="0.25">
      <c r="A37" s="17" t="s">
        <v>105</v>
      </c>
      <c r="B37" s="238">
        <f>0</f>
        <v>0</v>
      </c>
      <c r="C37" s="239"/>
      <c r="D37" s="238">
        <f>0</f>
        <v>0</v>
      </c>
      <c r="E37" s="239"/>
      <c r="F37" s="238">
        <f>0</f>
        <v>0</v>
      </c>
      <c r="G37" s="239"/>
      <c r="H37" s="238">
        <f>0</f>
        <v>0</v>
      </c>
      <c r="I37" s="13"/>
      <c r="J37" s="205">
        <v>-11299</v>
      </c>
      <c r="K37" s="13"/>
      <c r="L37" s="24">
        <v>521</v>
      </c>
      <c r="M37" s="13"/>
      <c r="N37" s="238">
        <f>0</f>
        <v>0</v>
      </c>
      <c r="O37" s="211"/>
      <c r="P37" s="238">
        <f>0</f>
        <v>0</v>
      </c>
      <c r="Q37" s="13"/>
      <c r="R37" s="24">
        <f>'SI-4'!D30</f>
        <v>-95</v>
      </c>
      <c r="S37" s="13"/>
      <c r="T37" s="13">
        <f>SUM(L37:R37)</f>
        <v>426</v>
      </c>
      <c r="U37" s="13"/>
      <c r="V37" s="25">
        <f>B37+D37+H37+J37+T37</f>
        <v>-10873</v>
      </c>
      <c r="W37" s="13"/>
      <c r="X37" s="24">
        <v>302</v>
      </c>
      <c r="Y37" s="13"/>
      <c r="Z37" s="25">
        <f>SUM(V37:X37)</f>
        <v>-10571</v>
      </c>
    </row>
    <row r="38" spans="1:26" ht="19.5" customHeight="1" x14ac:dyDescent="0.25">
      <c r="A38" s="84" t="s">
        <v>100</v>
      </c>
      <c r="B38" s="21">
        <f>SUM(B36:B37)</f>
        <v>0</v>
      </c>
      <c r="C38" s="83"/>
      <c r="D38" s="21">
        <f>SUM(D36:D37)</f>
        <v>0</v>
      </c>
      <c r="E38" s="83"/>
      <c r="F38" s="21">
        <f>SUM(F36:F37)</f>
        <v>0</v>
      </c>
      <c r="G38" s="83"/>
      <c r="H38" s="21">
        <f>SUM(H36:H37)</f>
        <v>0</v>
      </c>
      <c r="I38" s="83"/>
      <c r="J38" s="21">
        <f>SUM(J36:J37)</f>
        <v>-93473</v>
      </c>
      <c r="K38" s="83"/>
      <c r="L38" s="21">
        <f>SUM(L36:L37)</f>
        <v>521</v>
      </c>
      <c r="M38" s="83"/>
      <c r="N38" s="21">
        <f>SUM(N36:N37)</f>
        <v>0</v>
      </c>
      <c r="O38" s="6"/>
      <c r="P38" s="104">
        <f>SUM(P37)</f>
        <v>0</v>
      </c>
      <c r="Q38" s="83"/>
      <c r="R38" s="21">
        <f>SUM(R36:R37)</f>
        <v>-95</v>
      </c>
      <c r="S38" s="83"/>
      <c r="T38" s="21">
        <f>SUM(T36:T37)</f>
        <v>426</v>
      </c>
      <c r="U38" s="83"/>
      <c r="V38" s="21">
        <f>SUM(V36:V37)</f>
        <v>-93047</v>
      </c>
      <c r="W38" s="83"/>
      <c r="X38" s="21">
        <f>SUM(X36:X37)</f>
        <v>-14152</v>
      </c>
      <c r="Y38" s="83"/>
      <c r="Z38" s="21">
        <f>SUM(Z36:Z37)</f>
        <v>-107199</v>
      </c>
    </row>
    <row r="39" spans="1:26" ht="19.5" customHeight="1" x14ac:dyDescent="0.25">
      <c r="A39" s="85"/>
      <c r="B39" s="6"/>
      <c r="C39" s="83"/>
      <c r="D39" s="6"/>
      <c r="E39" s="83"/>
      <c r="F39" s="6"/>
      <c r="G39" s="83"/>
      <c r="H39" s="6"/>
      <c r="I39" s="83"/>
      <c r="J39" s="6"/>
      <c r="K39" s="83"/>
      <c r="L39" s="6"/>
      <c r="M39" s="83"/>
      <c r="N39" s="6"/>
      <c r="O39" s="6"/>
      <c r="P39" s="6"/>
      <c r="Q39" s="83"/>
      <c r="R39" s="83"/>
      <c r="S39" s="83"/>
      <c r="T39" s="6"/>
      <c r="U39" s="83"/>
      <c r="V39" s="6"/>
      <c r="W39" s="83"/>
      <c r="X39" s="6"/>
      <c r="Y39" s="83"/>
      <c r="Z39" s="6"/>
    </row>
    <row r="40" spans="1:26" ht="19.5" customHeight="1" x14ac:dyDescent="0.25">
      <c r="A40" s="85" t="s">
        <v>74</v>
      </c>
      <c r="B40" s="106">
        <f>0</f>
        <v>0</v>
      </c>
      <c r="C40" s="213"/>
      <c r="D40" s="106">
        <f>0</f>
        <v>0</v>
      </c>
      <c r="E40" s="213"/>
      <c r="F40" s="106">
        <f>0</f>
        <v>0</v>
      </c>
      <c r="G40" s="213"/>
      <c r="H40" s="106">
        <f>0</f>
        <v>0</v>
      </c>
      <c r="I40" s="41"/>
      <c r="J40" s="13">
        <v>12778</v>
      </c>
      <c r="K40" s="41"/>
      <c r="L40" s="106">
        <f>0</f>
        <v>0</v>
      </c>
      <c r="M40" s="41"/>
      <c r="N40" s="13">
        <f>-J40</f>
        <v>-12778</v>
      </c>
      <c r="O40" s="13"/>
      <c r="P40" s="106">
        <f>0</f>
        <v>0</v>
      </c>
      <c r="Q40" s="213"/>
      <c r="R40" s="106">
        <f>0</f>
        <v>0</v>
      </c>
      <c r="S40" s="41"/>
      <c r="T40" s="13">
        <f>SUM(L40:R40)</f>
        <v>-12778</v>
      </c>
      <c r="U40" s="41"/>
      <c r="V40" s="237">
        <f>B40+D40+H40+J40+T40</f>
        <v>0</v>
      </c>
      <c r="W40" s="213"/>
      <c r="X40" s="106">
        <f>0</f>
        <v>0</v>
      </c>
      <c r="Y40" s="213"/>
      <c r="Z40" s="237">
        <f>SUM(V40:X40)</f>
        <v>0</v>
      </c>
    </row>
    <row r="41" spans="1:26" ht="19.5" customHeight="1" thickBot="1" x14ac:dyDescent="0.3">
      <c r="A41" s="84" t="s">
        <v>202</v>
      </c>
      <c r="B41" s="7">
        <f>SUM(B28,B33,B38,B40:B40)</f>
        <v>681480</v>
      </c>
      <c r="C41" s="6"/>
      <c r="D41" s="7">
        <f>SUM(D28,D33,D38,D40:D40)</f>
        <v>342170</v>
      </c>
      <c r="E41" s="6"/>
      <c r="F41" s="7">
        <f>SUM(F28,F33,F38,F40:F40)</f>
        <v>0</v>
      </c>
      <c r="G41" s="6"/>
      <c r="H41" s="7">
        <f>SUM(H28,H33,H38,H40:H40)</f>
        <v>108696</v>
      </c>
      <c r="I41" s="6"/>
      <c r="J41" s="7">
        <f>SUM(J28,J33,J38,J40:J40)</f>
        <v>-245540</v>
      </c>
      <c r="K41" s="6"/>
      <c r="L41" s="7">
        <f>SUM(L28,L33,L38,L40:L40)</f>
        <v>-8321</v>
      </c>
      <c r="M41" s="6"/>
      <c r="N41" s="7">
        <f>SUM(N28,N33,N38,N40:N40)</f>
        <v>1253634</v>
      </c>
      <c r="O41" s="6"/>
      <c r="P41" s="7">
        <f>SUM(P28,P33,P38,P40:P40)</f>
        <v>-7873</v>
      </c>
      <c r="Q41" s="6"/>
      <c r="R41" s="7">
        <f>SUM(R28,R33,R38,R40:R40)</f>
        <v>1712</v>
      </c>
      <c r="S41" s="6"/>
      <c r="T41" s="7">
        <f>SUM(T28,T33,T38,T40:T40)</f>
        <v>1239152</v>
      </c>
      <c r="U41" s="6"/>
      <c r="V41" s="7">
        <f>SUM(V28,V33,V38,V40:V40)</f>
        <v>2125958</v>
      </c>
      <c r="W41" s="6"/>
      <c r="X41" s="7">
        <f>SUM(X28,X33,X38,X40:X40)</f>
        <v>204715</v>
      </c>
      <c r="Y41" s="6"/>
      <c r="Z41" s="7">
        <f>SUM(Z28,Z33,Z38,Z40:Z40)</f>
        <v>2330673</v>
      </c>
    </row>
    <row r="42" spans="1:26" ht="17.25" customHeight="1" thickTop="1" x14ac:dyDescent="0.25">
      <c r="B42" s="206"/>
      <c r="C42" s="206"/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</row>
    <row r="43" spans="1:26" ht="17.25" customHeight="1" x14ac:dyDescent="0.25">
      <c r="B43" s="207"/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</row>
    <row r="44" spans="1:26" ht="17.25" customHeight="1" x14ac:dyDescent="0.25"/>
  </sheetData>
  <mergeCells count="4">
    <mergeCell ref="B4:Z4"/>
    <mergeCell ref="H5:J5"/>
    <mergeCell ref="L5:T5"/>
    <mergeCell ref="B10:Z10"/>
  </mergeCells>
  <pageMargins left="0.7" right="0.7" top="0.48" bottom="0.5" header="0.5" footer="0.5"/>
  <pageSetup paperSize="9" scale="52" firstPageNumber="5" orientation="landscape" useFirstPageNumber="1" r:id="rId1"/>
  <headerFooter>
    <oddFooter>&amp;L&amp;14 &amp;17The accompanying notes are an integral part of these interim financial statements.
&amp;C&amp;17&amp;P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N31"/>
  <sheetViews>
    <sheetView view="pageBreakPreview" topLeftCell="A13" zoomScale="90" zoomScaleNormal="85" zoomScaleSheetLayoutView="90" workbookViewId="0">
      <selection activeCell="B29" sqref="B29"/>
    </sheetView>
  </sheetViews>
  <sheetFormatPr defaultColWidth="9.140625" defaultRowHeight="18.75" customHeight="1" x14ac:dyDescent="0.25"/>
  <cols>
    <col min="1" max="1" width="46.28515625" style="89" customWidth="1"/>
    <col min="2" max="2" width="13.85546875" style="87" customWidth="1"/>
    <col min="3" max="3" width="2" style="88" customWidth="1"/>
    <col min="4" max="4" width="13.85546875" style="87" customWidth="1"/>
    <col min="5" max="5" width="2" style="88" customWidth="1"/>
    <col min="6" max="6" width="21.28515625" style="87" bestFit="1" customWidth="1"/>
    <col min="7" max="7" width="2" style="88" customWidth="1"/>
    <col min="8" max="8" width="13.85546875" style="87" customWidth="1"/>
    <col min="9" max="9" width="2" style="88" customWidth="1"/>
    <col min="10" max="10" width="13.85546875" style="87" customWidth="1"/>
    <col min="11" max="11" width="2" style="88" customWidth="1"/>
    <col min="12" max="12" width="15.28515625" style="87" customWidth="1"/>
    <col min="13" max="13" width="2" style="88" customWidth="1"/>
    <col min="14" max="14" width="13.85546875" style="87" customWidth="1"/>
    <col min="15" max="15" width="11.5703125" style="89" bestFit="1" customWidth="1"/>
    <col min="16" max="16" width="5.140625" style="89" bestFit="1" customWidth="1"/>
    <col min="17" max="16384" width="9.140625" style="89"/>
  </cols>
  <sheetData>
    <row r="1" spans="1:14" ht="18.75" customHeight="1" x14ac:dyDescent="0.25">
      <c r="A1" s="5" t="s">
        <v>81</v>
      </c>
    </row>
    <row r="2" spans="1:14" ht="18.75" customHeight="1" x14ac:dyDescent="0.25">
      <c r="A2" s="147" t="s">
        <v>101</v>
      </c>
    </row>
    <row r="3" spans="1:14" ht="14.25" customHeight="1" x14ac:dyDescent="0.25"/>
    <row r="4" spans="1:14" s="44" customFormat="1" ht="18.75" customHeight="1" x14ac:dyDescent="0.25">
      <c r="A4" s="90"/>
      <c r="B4" s="255" t="s">
        <v>25</v>
      </c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</row>
    <row r="5" spans="1:14" s="44" customFormat="1" ht="18.75" customHeight="1" x14ac:dyDescent="0.25">
      <c r="A5" s="90"/>
      <c r="B5" s="91"/>
      <c r="C5" s="91"/>
      <c r="D5" s="92"/>
      <c r="E5" s="200"/>
      <c r="F5" s="201"/>
      <c r="G5" s="91"/>
      <c r="H5" s="256"/>
      <c r="I5" s="256"/>
      <c r="J5" s="256"/>
      <c r="K5" s="92"/>
      <c r="L5" s="92" t="s">
        <v>75</v>
      </c>
      <c r="M5" s="91"/>
      <c r="N5" s="91"/>
    </row>
    <row r="6" spans="1:14" s="93" customFormat="1" ht="18.75" customHeight="1" x14ac:dyDescent="0.25">
      <c r="B6" s="92"/>
      <c r="C6" s="92"/>
      <c r="D6" s="27"/>
      <c r="E6" s="201"/>
      <c r="F6" s="27"/>
      <c r="G6" s="92"/>
      <c r="H6" s="254" t="s">
        <v>8</v>
      </c>
      <c r="I6" s="254"/>
      <c r="J6" s="254"/>
      <c r="K6" s="92"/>
      <c r="L6" s="94" t="s">
        <v>50</v>
      </c>
      <c r="M6" s="92"/>
    </row>
    <row r="7" spans="1:14" s="93" customFormat="1" ht="18.75" customHeight="1" x14ac:dyDescent="0.25">
      <c r="B7" s="27" t="s">
        <v>10</v>
      </c>
      <c r="C7" s="27"/>
      <c r="D7" s="27"/>
      <c r="E7" s="27"/>
      <c r="F7" s="27" t="s">
        <v>164</v>
      </c>
      <c r="G7" s="92"/>
      <c r="H7" s="92"/>
      <c r="I7" s="92"/>
      <c r="J7" s="92"/>
      <c r="K7" s="92"/>
      <c r="M7" s="92"/>
    </row>
    <row r="8" spans="1:14" s="93" customFormat="1" ht="18.75" customHeight="1" x14ac:dyDescent="0.25">
      <c r="B8" s="27" t="s">
        <v>185</v>
      </c>
      <c r="C8" s="27"/>
      <c r="D8" s="27" t="s">
        <v>31</v>
      </c>
      <c r="E8" s="27"/>
      <c r="F8" s="27" t="s">
        <v>165</v>
      </c>
      <c r="G8" s="92"/>
      <c r="H8" s="27" t="s">
        <v>40</v>
      </c>
      <c r="I8" s="92"/>
      <c r="J8" s="27"/>
      <c r="K8" s="27"/>
      <c r="L8" s="27" t="s">
        <v>72</v>
      </c>
      <c r="M8" s="92"/>
      <c r="N8" s="18" t="s">
        <v>4</v>
      </c>
    </row>
    <row r="9" spans="1:14" s="93" customFormat="1" ht="18.75" customHeight="1" x14ac:dyDescent="0.25">
      <c r="B9" s="27" t="s">
        <v>5</v>
      </c>
      <c r="C9" s="27"/>
      <c r="D9" s="27" t="s">
        <v>32</v>
      </c>
      <c r="E9" s="27"/>
      <c r="F9" s="27" t="s">
        <v>168</v>
      </c>
      <c r="G9" s="92"/>
      <c r="H9" s="27" t="s">
        <v>6</v>
      </c>
      <c r="I9" s="92"/>
      <c r="J9" s="27" t="s">
        <v>9</v>
      </c>
      <c r="K9" s="27"/>
      <c r="L9" s="27" t="s">
        <v>182</v>
      </c>
      <c r="M9" s="92"/>
      <c r="N9" s="18" t="s">
        <v>37</v>
      </c>
    </row>
    <row r="10" spans="1:14" s="93" customFormat="1" ht="18.75" customHeight="1" x14ac:dyDescent="0.25">
      <c r="B10" s="253" t="s">
        <v>98</v>
      </c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</row>
    <row r="11" spans="1:14" ht="18.75" customHeight="1" x14ac:dyDescent="0.25">
      <c r="A11" s="2" t="s">
        <v>159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</row>
    <row r="12" spans="1:14" ht="18.75" customHeight="1" x14ac:dyDescent="0.25">
      <c r="A12" s="82" t="s">
        <v>160</v>
      </c>
      <c r="B12" s="6">
        <v>1685080</v>
      </c>
      <c r="C12" s="6"/>
      <c r="D12" s="6">
        <v>342170</v>
      </c>
      <c r="E12" s="6"/>
      <c r="F12" s="6">
        <v>-397600</v>
      </c>
      <c r="G12" s="6"/>
      <c r="H12" s="6">
        <v>58650</v>
      </c>
      <c r="I12" s="83"/>
      <c r="J12" s="6">
        <v>307559</v>
      </c>
      <c r="K12" s="6"/>
      <c r="L12" s="6">
        <v>552699</v>
      </c>
      <c r="M12" s="83"/>
      <c r="N12" s="6">
        <f>SUM(B12:L12)</f>
        <v>2548558</v>
      </c>
    </row>
    <row r="13" spans="1:14" ht="10.5" customHeight="1" x14ac:dyDescent="0.25">
      <c r="A13" s="85"/>
      <c r="B13" s="24"/>
      <c r="C13" s="19"/>
      <c r="D13" s="24"/>
      <c r="E13" s="19"/>
      <c r="F13" s="24"/>
      <c r="G13" s="19"/>
      <c r="H13" s="24"/>
      <c r="I13" s="13"/>
      <c r="J13" s="24"/>
      <c r="K13" s="19"/>
      <c r="L13" s="24"/>
      <c r="M13" s="13"/>
      <c r="N13" s="25"/>
    </row>
    <row r="14" spans="1:14" ht="18.75" customHeight="1" x14ac:dyDescent="0.25">
      <c r="A14" s="84" t="s">
        <v>103</v>
      </c>
      <c r="B14" s="24"/>
      <c r="C14" s="13"/>
      <c r="D14" s="24"/>
      <c r="E14" s="13"/>
      <c r="F14" s="24"/>
      <c r="G14" s="19"/>
      <c r="H14" s="24"/>
      <c r="I14" s="13"/>
      <c r="J14" s="24"/>
      <c r="K14" s="19"/>
      <c r="L14" s="24"/>
      <c r="M14" s="13"/>
      <c r="N14" s="24"/>
    </row>
    <row r="15" spans="1:14" ht="18.75" customHeight="1" x14ac:dyDescent="0.25">
      <c r="A15" s="17" t="s">
        <v>104</v>
      </c>
      <c r="B15" s="211">
        <v>0</v>
      </c>
      <c r="C15" s="236"/>
      <c r="D15" s="211">
        <v>0</v>
      </c>
      <c r="E15" s="236"/>
      <c r="F15" s="211">
        <v>0</v>
      </c>
      <c r="G15" s="236"/>
      <c r="H15" s="211">
        <v>0</v>
      </c>
      <c r="I15" s="13"/>
      <c r="J15" s="24">
        <f>'SI-4'!J46</f>
        <v>42569</v>
      </c>
      <c r="K15" s="13"/>
      <c r="L15" s="237">
        <v>0</v>
      </c>
      <c r="M15" s="13"/>
      <c r="N15" s="25">
        <f>SUM(J15:L15)</f>
        <v>42569</v>
      </c>
    </row>
    <row r="16" spans="1:14" ht="18.75" customHeight="1" x14ac:dyDescent="0.25">
      <c r="A16" s="84" t="s">
        <v>100</v>
      </c>
      <c r="B16" s="21">
        <f>SUM(B15:B15)</f>
        <v>0</v>
      </c>
      <c r="C16" s="231"/>
      <c r="D16" s="21">
        <f>SUM(D15:D15)</f>
        <v>0</v>
      </c>
      <c r="E16" s="231"/>
      <c r="F16" s="21">
        <f>SUM(F15:F15)</f>
        <v>0</v>
      </c>
      <c r="G16" s="231"/>
      <c r="H16" s="21">
        <f>SUM(H15:H15)</f>
        <v>0</v>
      </c>
      <c r="I16" s="6"/>
      <c r="J16" s="21">
        <f>SUM(J15:J15)</f>
        <v>42569</v>
      </c>
      <c r="K16" s="6"/>
      <c r="L16" s="21">
        <f>SUM(L15:L15)</f>
        <v>0</v>
      </c>
      <c r="M16" s="6"/>
      <c r="N16" s="21">
        <f>SUM(N15:N15)</f>
        <v>42569</v>
      </c>
    </row>
    <row r="17" spans="1:14" ht="10.5" customHeight="1" x14ac:dyDescent="0.25">
      <c r="A17" s="84"/>
      <c r="B17" s="198"/>
      <c r="C17" s="198"/>
      <c r="D17" s="198"/>
      <c r="E17" s="198"/>
      <c r="F17" s="198"/>
      <c r="G17" s="198"/>
      <c r="H17" s="198"/>
      <c r="I17" s="6"/>
      <c r="J17" s="6"/>
      <c r="K17" s="6"/>
      <c r="L17" s="6"/>
      <c r="M17" s="6"/>
      <c r="N17" s="6"/>
    </row>
    <row r="18" spans="1:14" ht="18.75" customHeight="1" x14ac:dyDescent="0.25">
      <c r="A18" s="85" t="s">
        <v>74</v>
      </c>
      <c r="B18" s="211">
        <v>0</v>
      </c>
      <c r="C18" s="236"/>
      <c r="D18" s="211">
        <v>0</v>
      </c>
      <c r="E18" s="236"/>
      <c r="F18" s="211">
        <v>0</v>
      </c>
      <c r="G18" s="236"/>
      <c r="H18" s="211">
        <v>0</v>
      </c>
      <c r="I18" s="13"/>
      <c r="J18" s="25">
        <v>10087</v>
      </c>
      <c r="K18" s="13"/>
      <c r="L18" s="25">
        <f>-J18</f>
        <v>-10087</v>
      </c>
      <c r="M18" s="13"/>
      <c r="N18" s="237">
        <f>SUM(J18:L18)</f>
        <v>0</v>
      </c>
    </row>
    <row r="19" spans="1:14" ht="18.75" customHeight="1" thickBot="1" x14ac:dyDescent="0.3">
      <c r="A19" s="95" t="s">
        <v>195</v>
      </c>
      <c r="B19" s="7">
        <f>SUM(B12,B16,B18)</f>
        <v>1685080</v>
      </c>
      <c r="C19" s="6"/>
      <c r="D19" s="7">
        <f>SUM(D12,D16,D18)</f>
        <v>342170</v>
      </c>
      <c r="E19" s="6"/>
      <c r="F19" s="7">
        <f>SUM(F12,F16,F18)</f>
        <v>-397600</v>
      </c>
      <c r="G19" s="6"/>
      <c r="H19" s="7">
        <f>SUM(H12,H16,H18)</f>
        <v>58650</v>
      </c>
      <c r="I19" s="6"/>
      <c r="J19" s="7">
        <f>SUM(J12,J16,J18)</f>
        <v>360215</v>
      </c>
      <c r="K19" s="6"/>
      <c r="L19" s="7">
        <f>SUM(L12,L16,L18)</f>
        <v>542612</v>
      </c>
      <c r="M19" s="6"/>
      <c r="N19" s="7">
        <f>SUM(N12,N16,N18)</f>
        <v>2591127</v>
      </c>
    </row>
    <row r="20" spans="1:14" ht="14.25" customHeight="1" thickTop="1" x14ac:dyDescent="0.25"/>
    <row r="21" spans="1:14" ht="18.75" customHeight="1" x14ac:dyDescent="0.25">
      <c r="A21" s="2" t="s">
        <v>200</v>
      </c>
      <c r="B21" s="199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</row>
    <row r="22" spans="1:14" ht="18.75" customHeight="1" x14ac:dyDescent="0.25">
      <c r="A22" s="82" t="s">
        <v>201</v>
      </c>
      <c r="B22" s="6">
        <v>681480</v>
      </c>
      <c r="C22" s="6"/>
      <c r="D22" s="6">
        <v>342170</v>
      </c>
      <c r="E22" s="6"/>
      <c r="F22" s="6">
        <v>0</v>
      </c>
      <c r="G22" s="6"/>
      <c r="H22" s="6">
        <v>70972</v>
      </c>
      <c r="I22" s="83"/>
      <c r="J22" s="6">
        <v>357930</v>
      </c>
      <c r="K22" s="6"/>
      <c r="L22" s="6">
        <v>511789</v>
      </c>
      <c r="M22" s="83"/>
      <c r="N22" s="6">
        <f>SUM(B22:L22)</f>
        <v>1964341</v>
      </c>
    </row>
    <row r="23" spans="1:14" ht="10.5" customHeight="1" x14ac:dyDescent="0.25">
      <c r="A23" s="85"/>
      <c r="B23" s="24"/>
      <c r="C23" s="19"/>
      <c r="D23" s="24"/>
      <c r="E23" s="19"/>
      <c r="F23" s="24"/>
      <c r="G23" s="19"/>
      <c r="H23" s="24"/>
      <c r="I23" s="13"/>
      <c r="J23" s="24"/>
      <c r="K23" s="19"/>
      <c r="L23" s="24"/>
      <c r="M23" s="13"/>
      <c r="N23" s="25"/>
    </row>
    <row r="24" spans="1:14" ht="18.75" customHeight="1" x14ac:dyDescent="0.25">
      <c r="A24" s="84" t="s">
        <v>103</v>
      </c>
      <c r="B24" s="24"/>
      <c r="C24" s="13"/>
      <c r="D24" s="24"/>
      <c r="E24" s="13"/>
      <c r="F24" s="24"/>
      <c r="G24" s="19"/>
      <c r="H24" s="24"/>
      <c r="I24" s="13"/>
      <c r="J24" s="24"/>
      <c r="K24" s="19"/>
      <c r="L24" s="24"/>
      <c r="M24" s="13"/>
      <c r="N24" s="24"/>
    </row>
    <row r="25" spans="1:14" ht="18.75" customHeight="1" x14ac:dyDescent="0.25">
      <c r="A25" s="17" t="s">
        <v>228</v>
      </c>
      <c r="B25" s="211">
        <v>0</v>
      </c>
      <c r="C25" s="236"/>
      <c r="D25" s="211">
        <v>0</v>
      </c>
      <c r="E25" s="236"/>
      <c r="F25" s="211">
        <v>0</v>
      </c>
      <c r="G25" s="236"/>
      <c r="H25" s="211">
        <v>0</v>
      </c>
      <c r="I25" s="13"/>
      <c r="J25" s="24">
        <f>'SI-4'!H25</f>
        <v>-72666</v>
      </c>
      <c r="K25" s="13"/>
      <c r="L25" s="237">
        <v>0</v>
      </c>
      <c r="M25" s="13"/>
      <c r="N25" s="25">
        <f>SUM(J25:L25)</f>
        <v>-72666</v>
      </c>
    </row>
    <row r="26" spans="1:14" ht="18.75" customHeight="1" x14ac:dyDescent="0.25">
      <c r="A26" s="17" t="s">
        <v>105</v>
      </c>
      <c r="B26" s="211">
        <v>0</v>
      </c>
      <c r="C26" s="236"/>
      <c r="D26" s="211">
        <v>0</v>
      </c>
      <c r="E26" s="236"/>
      <c r="F26" s="211">
        <v>0</v>
      </c>
      <c r="G26" s="236"/>
      <c r="H26" s="211">
        <v>0</v>
      </c>
      <c r="I26" s="13"/>
      <c r="J26" s="24">
        <v>-11299</v>
      </c>
      <c r="K26" s="13"/>
      <c r="L26" s="237">
        <v>0</v>
      </c>
      <c r="M26" s="13"/>
      <c r="N26" s="25">
        <f>SUM(J26:L26)</f>
        <v>-11299</v>
      </c>
    </row>
    <row r="27" spans="1:14" ht="18.75" customHeight="1" x14ac:dyDescent="0.25">
      <c r="A27" s="84" t="s">
        <v>100</v>
      </c>
      <c r="B27" s="21">
        <f>SUM(B25:B26)</f>
        <v>0</v>
      </c>
      <c r="C27" s="231"/>
      <c r="D27" s="21">
        <f>SUM(D25:D26)</f>
        <v>0</v>
      </c>
      <c r="E27" s="231"/>
      <c r="F27" s="21">
        <f>SUM(F25:F25)</f>
        <v>0</v>
      </c>
      <c r="G27" s="231"/>
      <c r="H27" s="21">
        <f>SUM(H25:H25)</f>
        <v>0</v>
      </c>
      <c r="I27" s="6"/>
      <c r="J27" s="21">
        <f>SUM(J25:J26)</f>
        <v>-83965</v>
      </c>
      <c r="K27" s="6"/>
      <c r="L27" s="21">
        <f>SUM(L25:L25)</f>
        <v>0</v>
      </c>
      <c r="M27" s="6"/>
      <c r="N27" s="21">
        <f>SUM(N25:N26)</f>
        <v>-83965</v>
      </c>
    </row>
    <row r="28" spans="1:14" ht="10.5" customHeight="1" x14ac:dyDescent="0.25">
      <c r="A28" s="84"/>
      <c r="B28" s="198"/>
      <c r="C28" s="198"/>
      <c r="D28" s="198"/>
      <c r="E28" s="198"/>
      <c r="F28" s="198"/>
      <c r="G28" s="198"/>
      <c r="H28" s="198"/>
      <c r="I28" s="6"/>
      <c r="J28" s="6"/>
      <c r="K28" s="6"/>
      <c r="L28" s="6"/>
      <c r="M28" s="6"/>
      <c r="N28" s="6"/>
    </row>
    <row r="29" spans="1:14" ht="18.75" customHeight="1" x14ac:dyDescent="0.25">
      <c r="A29" s="85" t="s">
        <v>74</v>
      </c>
      <c r="B29" s="211">
        <v>0</v>
      </c>
      <c r="C29" s="236"/>
      <c r="D29" s="211">
        <v>0</v>
      </c>
      <c r="E29" s="236"/>
      <c r="F29" s="211">
        <v>0</v>
      </c>
      <c r="G29" s="236"/>
      <c r="H29" s="211">
        <v>0</v>
      </c>
      <c r="I29" s="13"/>
      <c r="J29" s="25">
        <v>10087</v>
      </c>
      <c r="K29" s="13"/>
      <c r="L29" s="25">
        <f>-J29</f>
        <v>-10087</v>
      </c>
      <c r="M29" s="13"/>
      <c r="N29" s="237">
        <f>SUM(J29:L29)</f>
        <v>0</v>
      </c>
    </row>
    <row r="30" spans="1:14" ht="18.75" customHeight="1" thickBot="1" x14ac:dyDescent="0.3">
      <c r="A30" s="95" t="s">
        <v>202</v>
      </c>
      <c r="B30" s="7">
        <f>SUM(B22,B27,B29)</f>
        <v>681480</v>
      </c>
      <c r="C30" s="6"/>
      <c r="D30" s="7">
        <f>SUM(D22,D27,D29)</f>
        <v>342170</v>
      </c>
      <c r="E30" s="6"/>
      <c r="F30" s="7">
        <f>SUM(F22,F27,F29)</f>
        <v>0</v>
      </c>
      <c r="G30" s="6"/>
      <c r="H30" s="7">
        <f>SUM(H22,H27,H29)</f>
        <v>70972</v>
      </c>
      <c r="I30" s="6"/>
      <c r="J30" s="7">
        <f>SUM(J22,J27,J29)</f>
        <v>284052</v>
      </c>
      <c r="K30" s="6"/>
      <c r="L30" s="7">
        <f>SUM(L22,L27,L29)</f>
        <v>501702</v>
      </c>
      <c r="M30" s="6"/>
      <c r="N30" s="7">
        <f>SUM(N22,N27,N29)</f>
        <v>1880376</v>
      </c>
    </row>
    <row r="31" spans="1:14" ht="18.75" customHeight="1" thickTop="1" x14ac:dyDescent="0.25"/>
  </sheetData>
  <mergeCells count="4">
    <mergeCell ref="H6:J6"/>
    <mergeCell ref="B10:N10"/>
    <mergeCell ref="B4:N4"/>
    <mergeCell ref="H5:J5"/>
  </mergeCells>
  <phoneticPr fontId="2" type="noConversion"/>
  <pageMargins left="0.7" right="0.7" top="0.48" bottom="0.5" header="0.5" footer="0.5"/>
  <pageSetup paperSize="9" scale="81" firstPageNumber="6" orientation="landscape" useFirstPageNumber="1" r:id="rId1"/>
  <headerFooter alignWithMargins="0">
    <oddFooter>&amp;L&amp;12The accompanying notes are an integral part of these interim financial statements.
&amp;C&amp;12&amp;P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J88"/>
  <sheetViews>
    <sheetView showOutlineSymbols="0" view="pageBreakPreview" zoomScale="80" zoomScaleNormal="90" zoomScaleSheetLayoutView="80" workbookViewId="0">
      <selection activeCell="H1" sqref="H1"/>
    </sheetView>
  </sheetViews>
  <sheetFormatPr defaultColWidth="9.140625" defaultRowHeight="20.25" customHeight="1" x14ac:dyDescent="0.25"/>
  <cols>
    <col min="1" max="1" width="64" style="160" customWidth="1"/>
    <col min="2" max="2" width="12.7109375" style="75" customWidth="1"/>
    <col min="3" max="3" width="1.5703125" style="58" customWidth="1"/>
    <col min="4" max="4" width="12.7109375" style="75" customWidth="1"/>
    <col min="5" max="5" width="1.5703125" style="58" customWidth="1"/>
    <col min="6" max="6" width="12.7109375" style="58" customWidth="1"/>
    <col min="7" max="7" width="1.5703125" style="58" customWidth="1"/>
    <col min="8" max="8" width="12.7109375" style="58" customWidth="1"/>
    <col min="9" max="9" width="12.7109375" style="153" customWidth="1"/>
    <col min="10" max="10" width="14.42578125" style="153" customWidth="1"/>
    <col min="11" max="16384" width="9.140625" style="153"/>
  </cols>
  <sheetData>
    <row r="1" spans="1:10" s="154" customFormat="1" ht="20.25" customHeight="1" x14ac:dyDescent="0.25">
      <c r="A1" s="5" t="s">
        <v>81</v>
      </c>
      <c r="B1" s="115"/>
      <c r="C1" s="63"/>
      <c r="D1" s="115"/>
      <c r="E1" s="63"/>
      <c r="F1" s="63"/>
      <c r="G1" s="63"/>
      <c r="H1" s="63"/>
    </row>
    <row r="2" spans="1:10" ht="20.25" customHeight="1" x14ac:dyDescent="0.25">
      <c r="A2" s="155" t="s">
        <v>106</v>
      </c>
    </row>
    <row r="3" spans="1:10" s="159" customFormat="1" ht="20.25" customHeight="1" x14ac:dyDescent="0.25">
      <c r="A3" s="156"/>
      <c r="B3" s="157"/>
      <c r="C3" s="158"/>
      <c r="D3" s="157"/>
      <c r="E3" s="158"/>
      <c r="F3" s="158"/>
      <c r="G3" s="158"/>
      <c r="H3" s="158"/>
    </row>
    <row r="4" spans="1:10" ht="20.25" customHeight="1" x14ac:dyDescent="0.25">
      <c r="A4" s="160" t="s">
        <v>3</v>
      </c>
      <c r="B4" s="258" t="s">
        <v>2</v>
      </c>
      <c r="C4" s="258"/>
      <c r="D4" s="258"/>
      <c r="E4" s="161"/>
      <c r="F4" s="259" t="s">
        <v>16</v>
      </c>
      <c r="G4" s="259"/>
      <c r="H4" s="259"/>
    </row>
    <row r="5" spans="1:10" ht="20.25" customHeight="1" x14ac:dyDescent="0.25">
      <c r="B5" s="258" t="s">
        <v>17</v>
      </c>
      <c r="C5" s="258"/>
      <c r="D5" s="258"/>
      <c r="E5" s="75"/>
      <c r="F5" s="258" t="s">
        <v>17</v>
      </c>
      <c r="G5" s="258"/>
      <c r="H5" s="258"/>
    </row>
    <row r="6" spans="1:10" s="28" customFormat="1" ht="20.25" customHeight="1" x14ac:dyDescent="0.25">
      <c r="A6" s="74"/>
      <c r="B6" s="260" t="s">
        <v>97</v>
      </c>
      <c r="C6" s="260"/>
      <c r="D6" s="260"/>
      <c r="E6" s="157"/>
      <c r="F6" s="260" t="s">
        <v>97</v>
      </c>
      <c r="G6" s="260"/>
      <c r="H6" s="260"/>
      <c r="I6" s="79"/>
    </row>
    <row r="7" spans="1:10" s="28" customFormat="1" ht="20.25" customHeight="1" x14ac:dyDescent="0.25">
      <c r="A7" s="74"/>
      <c r="B7" s="260" t="s">
        <v>96</v>
      </c>
      <c r="C7" s="260"/>
      <c r="D7" s="260"/>
      <c r="E7" s="157"/>
      <c r="F7" s="260" t="s">
        <v>96</v>
      </c>
      <c r="G7" s="260"/>
      <c r="H7" s="260"/>
      <c r="I7" s="79"/>
    </row>
    <row r="8" spans="1:10" ht="20.25" customHeight="1" x14ac:dyDescent="0.25">
      <c r="B8" s="162" t="s">
        <v>199</v>
      </c>
      <c r="C8" s="163"/>
      <c r="D8" s="162" t="s">
        <v>157</v>
      </c>
      <c r="E8" s="163"/>
      <c r="F8" s="162" t="s">
        <v>199</v>
      </c>
      <c r="G8" s="163"/>
      <c r="H8" s="162" t="s">
        <v>157</v>
      </c>
    </row>
    <row r="9" spans="1:10" ht="20.25" customHeight="1" x14ac:dyDescent="0.25">
      <c r="B9" s="257" t="s">
        <v>98</v>
      </c>
      <c r="C9" s="257"/>
      <c r="D9" s="257"/>
      <c r="E9" s="257"/>
      <c r="F9" s="257"/>
      <c r="G9" s="257"/>
      <c r="H9" s="257"/>
    </row>
    <row r="10" spans="1:10" ht="20.25" customHeight="1" x14ac:dyDescent="0.25">
      <c r="A10" s="164" t="s">
        <v>34</v>
      </c>
      <c r="B10" s="165"/>
      <c r="C10" s="165"/>
      <c r="D10" s="165"/>
      <c r="E10" s="165"/>
      <c r="F10" s="165"/>
      <c r="G10" s="165"/>
      <c r="H10" s="165"/>
    </row>
    <row r="11" spans="1:10" ht="20.25" customHeight="1" x14ac:dyDescent="0.25">
      <c r="A11" s="160" t="s">
        <v>209</v>
      </c>
      <c r="B11" s="29">
        <v>-96628</v>
      </c>
      <c r="C11" s="165"/>
      <c r="D11" s="29">
        <v>125892</v>
      </c>
      <c r="E11" s="165"/>
      <c r="F11" s="166">
        <v>-72666</v>
      </c>
      <c r="G11" s="167"/>
      <c r="H11" s="166">
        <v>42569</v>
      </c>
    </row>
    <row r="12" spans="1:10" ht="20.25" customHeight="1" x14ac:dyDescent="0.25">
      <c r="A12" s="168" t="s">
        <v>186</v>
      </c>
      <c r="B12" s="29"/>
      <c r="C12" s="165"/>
      <c r="D12" s="29"/>
      <c r="E12" s="165"/>
      <c r="F12" s="166"/>
      <c r="G12" s="167"/>
      <c r="H12" s="166"/>
    </row>
    <row r="13" spans="1:10" ht="20.25" customHeight="1" x14ac:dyDescent="0.25">
      <c r="A13" s="160" t="s">
        <v>111</v>
      </c>
      <c r="B13" s="29">
        <v>6669</v>
      </c>
      <c r="C13" s="165"/>
      <c r="D13" s="29">
        <v>9778</v>
      </c>
      <c r="E13" s="165"/>
      <c r="F13" s="166">
        <v>361</v>
      </c>
      <c r="G13" s="167"/>
      <c r="H13" s="166">
        <v>4267</v>
      </c>
      <c r="J13" s="79"/>
    </row>
    <row r="14" spans="1:10" ht="20.25" customHeight="1" x14ac:dyDescent="0.25">
      <c r="A14" s="160" t="s">
        <v>38</v>
      </c>
      <c r="B14" s="29">
        <v>52570</v>
      </c>
      <c r="C14" s="165"/>
      <c r="D14" s="29">
        <v>47204</v>
      </c>
      <c r="E14" s="165"/>
      <c r="F14" s="166">
        <v>40563</v>
      </c>
      <c r="G14" s="167"/>
      <c r="H14" s="166">
        <v>41225</v>
      </c>
      <c r="J14" s="79"/>
    </row>
    <row r="15" spans="1:10" ht="20.25" customHeight="1" x14ac:dyDescent="0.25">
      <c r="A15" s="160" t="s">
        <v>144</v>
      </c>
      <c r="B15" s="29">
        <v>61440</v>
      </c>
      <c r="C15" s="165"/>
      <c r="D15" s="29">
        <v>55823</v>
      </c>
      <c r="E15" s="165"/>
      <c r="F15" s="166">
        <v>24931</v>
      </c>
      <c r="G15" s="167"/>
      <c r="H15" s="166">
        <v>23749</v>
      </c>
      <c r="J15" s="79"/>
    </row>
    <row r="16" spans="1:10" ht="20.25" customHeight="1" x14ac:dyDescent="0.25">
      <c r="A16" s="160" t="s">
        <v>142</v>
      </c>
      <c r="B16" s="29">
        <v>254</v>
      </c>
      <c r="C16" s="165"/>
      <c r="D16" s="29">
        <v>1356</v>
      </c>
      <c r="E16" s="165"/>
      <c r="F16" s="166">
        <v>0</v>
      </c>
      <c r="G16" s="167"/>
      <c r="H16" s="166">
        <v>0</v>
      </c>
    </row>
    <row r="17" spans="1:10" ht="20.25" customHeight="1" x14ac:dyDescent="0.25">
      <c r="A17" s="160" t="s">
        <v>213</v>
      </c>
      <c r="B17" s="29">
        <v>-1</v>
      </c>
      <c r="C17" s="225"/>
      <c r="D17" s="29">
        <v>0</v>
      </c>
      <c r="E17" s="225"/>
      <c r="F17" s="166">
        <v>-1</v>
      </c>
      <c r="G17" s="167"/>
      <c r="H17" s="166">
        <v>0</v>
      </c>
    </row>
    <row r="18" spans="1:10" ht="20.25" customHeight="1" x14ac:dyDescent="0.25">
      <c r="A18" s="160" t="s">
        <v>221</v>
      </c>
      <c r="B18" s="29">
        <v>577</v>
      </c>
      <c r="C18" s="232"/>
      <c r="D18" s="29">
        <v>0</v>
      </c>
      <c r="E18" s="232"/>
      <c r="F18" s="166">
        <v>0</v>
      </c>
      <c r="G18" s="167"/>
      <c r="H18" s="166">
        <v>0</v>
      </c>
    </row>
    <row r="19" spans="1:10" ht="20.25" customHeight="1" x14ac:dyDescent="0.25">
      <c r="A19" s="160" t="s">
        <v>141</v>
      </c>
      <c r="B19" s="29">
        <v>-8105</v>
      </c>
      <c r="C19" s="165"/>
      <c r="D19" s="29">
        <v>-7323</v>
      </c>
      <c r="E19" s="165"/>
      <c r="F19" s="166">
        <v>-1129</v>
      </c>
      <c r="G19" s="167"/>
      <c r="H19" s="166">
        <v>3437</v>
      </c>
    </row>
    <row r="20" spans="1:10" ht="20.25" customHeight="1" x14ac:dyDescent="0.25">
      <c r="A20" s="160" t="s">
        <v>217</v>
      </c>
      <c r="B20" s="29">
        <v>-539</v>
      </c>
      <c r="C20" s="165"/>
      <c r="D20" s="29">
        <v>-83</v>
      </c>
      <c r="E20" s="165"/>
      <c r="F20" s="169">
        <v>-89</v>
      </c>
      <c r="G20" s="167"/>
      <c r="H20" s="169">
        <v>0</v>
      </c>
    </row>
    <row r="21" spans="1:10" ht="20.25" customHeight="1" x14ac:dyDescent="0.25">
      <c r="A21" s="160" t="s">
        <v>196</v>
      </c>
      <c r="B21" s="29">
        <v>560</v>
      </c>
      <c r="C21" s="165"/>
      <c r="D21" s="29">
        <v>1652</v>
      </c>
      <c r="E21" s="165"/>
      <c r="F21" s="169">
        <v>0</v>
      </c>
      <c r="G21" s="167"/>
      <c r="H21" s="169">
        <v>0</v>
      </c>
    </row>
    <row r="22" spans="1:10" ht="20.25" customHeight="1" x14ac:dyDescent="0.25">
      <c r="A22" s="160" t="s">
        <v>134</v>
      </c>
      <c r="B22" s="29">
        <v>2353</v>
      </c>
      <c r="C22" s="165"/>
      <c r="D22" s="29">
        <v>1203</v>
      </c>
      <c r="E22" s="165"/>
      <c r="F22" s="169">
        <v>926</v>
      </c>
      <c r="G22" s="167"/>
      <c r="H22" s="169">
        <v>998</v>
      </c>
    </row>
    <row r="23" spans="1:10" ht="20.25" customHeight="1" x14ac:dyDescent="0.25">
      <c r="A23" s="160" t="s">
        <v>135</v>
      </c>
      <c r="B23" s="29">
        <v>252</v>
      </c>
      <c r="C23" s="165"/>
      <c r="D23" s="29">
        <v>443</v>
      </c>
      <c r="E23" s="165"/>
      <c r="F23" s="166">
        <v>0</v>
      </c>
      <c r="G23" s="167"/>
      <c r="H23" s="166">
        <v>0</v>
      </c>
    </row>
    <row r="24" spans="1:10" ht="20.25" customHeight="1" x14ac:dyDescent="0.25">
      <c r="A24" s="160" t="s">
        <v>162</v>
      </c>
      <c r="B24" s="29">
        <v>0</v>
      </c>
      <c r="C24" s="204"/>
      <c r="D24" s="29">
        <v>0</v>
      </c>
      <c r="E24" s="204"/>
      <c r="F24" s="166">
        <v>0</v>
      </c>
      <c r="G24" s="167"/>
      <c r="H24" s="166">
        <v>-15569</v>
      </c>
    </row>
    <row r="25" spans="1:10" ht="20.25" customHeight="1" x14ac:dyDescent="0.25">
      <c r="A25" s="160" t="s">
        <v>112</v>
      </c>
      <c r="B25" s="170">
        <v>-352</v>
      </c>
      <c r="C25" s="165"/>
      <c r="D25" s="170">
        <v>-41</v>
      </c>
      <c r="E25" s="165"/>
      <c r="F25" s="171">
        <v>-103</v>
      </c>
      <c r="G25" s="167"/>
      <c r="H25" s="171">
        <v>-13816</v>
      </c>
    </row>
    <row r="26" spans="1:10" s="79" customFormat="1" ht="20.25" customHeight="1" x14ac:dyDescent="0.25">
      <c r="A26" s="172"/>
      <c r="B26" s="173">
        <f>SUM(B11:B25)</f>
        <v>19050</v>
      </c>
      <c r="C26" s="173"/>
      <c r="D26" s="173">
        <f>SUM(D11:D25)</f>
        <v>235904</v>
      </c>
      <c r="E26" s="173"/>
      <c r="F26" s="173">
        <f>SUM(F11:F25)</f>
        <v>-7207</v>
      </c>
      <c r="G26" s="173"/>
      <c r="H26" s="173">
        <f>SUM(H11:H25)</f>
        <v>86860</v>
      </c>
      <c r="J26" s="153"/>
    </row>
    <row r="27" spans="1:10" ht="20.25" customHeight="1" x14ac:dyDescent="0.25">
      <c r="A27" s="168" t="s">
        <v>35</v>
      </c>
      <c r="B27" s="165"/>
      <c r="C27" s="165"/>
      <c r="D27" s="165"/>
      <c r="E27" s="165"/>
      <c r="F27" s="167"/>
      <c r="G27" s="167"/>
      <c r="H27" s="167"/>
    </row>
    <row r="28" spans="1:10" ht="20.25" customHeight="1" x14ac:dyDescent="0.25">
      <c r="A28" s="160" t="s">
        <v>189</v>
      </c>
      <c r="B28" s="29">
        <v>-56605</v>
      </c>
      <c r="C28" s="165"/>
      <c r="D28" s="29">
        <v>45320</v>
      </c>
      <c r="E28" s="165"/>
      <c r="F28" s="29">
        <v>-4972</v>
      </c>
      <c r="G28" s="167"/>
      <c r="H28" s="29">
        <v>19949</v>
      </c>
    </row>
    <row r="29" spans="1:10" ht="20.25" customHeight="1" x14ac:dyDescent="0.25">
      <c r="A29" s="160" t="s">
        <v>36</v>
      </c>
      <c r="B29" s="29">
        <v>45924</v>
      </c>
      <c r="C29" s="165"/>
      <c r="D29" s="29">
        <v>42015</v>
      </c>
      <c r="E29" s="165"/>
      <c r="F29" s="29">
        <v>103948</v>
      </c>
      <c r="G29" s="167"/>
      <c r="H29" s="29">
        <v>145626</v>
      </c>
      <c r="I29" s="29"/>
      <c r="J29" s="29"/>
    </row>
    <row r="30" spans="1:10" ht="20.25" customHeight="1" x14ac:dyDescent="0.25">
      <c r="A30" s="160" t="s">
        <v>0</v>
      </c>
      <c r="B30" s="29">
        <v>6215</v>
      </c>
      <c r="C30" s="165"/>
      <c r="D30" s="29">
        <v>14875</v>
      </c>
      <c r="E30" s="165"/>
      <c r="F30" s="29">
        <v>3167</v>
      </c>
      <c r="G30" s="167"/>
      <c r="H30" s="29">
        <v>24270</v>
      </c>
      <c r="I30" s="29"/>
      <c r="J30" s="29"/>
    </row>
    <row r="31" spans="1:10" ht="20.25" customHeight="1" x14ac:dyDescent="0.25">
      <c r="A31" s="160" t="s">
        <v>28</v>
      </c>
      <c r="B31" s="29">
        <v>9</v>
      </c>
      <c r="C31" s="165"/>
      <c r="D31" s="29">
        <v>-1239</v>
      </c>
      <c r="E31" s="165"/>
      <c r="F31" s="29">
        <v>9</v>
      </c>
      <c r="G31" s="167"/>
      <c r="H31" s="29">
        <v>-1241</v>
      </c>
      <c r="I31" s="29"/>
      <c r="J31" s="29"/>
    </row>
    <row r="32" spans="1:10" ht="20.25" customHeight="1" x14ac:dyDescent="0.25">
      <c r="A32" s="160" t="s">
        <v>190</v>
      </c>
      <c r="B32" s="29">
        <v>16059</v>
      </c>
      <c r="C32" s="165"/>
      <c r="D32" s="29">
        <v>-32131</v>
      </c>
      <c r="E32" s="165"/>
      <c r="F32" s="29">
        <v>-8150</v>
      </c>
      <c r="G32" s="167"/>
      <c r="H32" s="29">
        <v>-34271</v>
      </c>
      <c r="I32" s="29"/>
      <c r="J32" s="29"/>
    </row>
    <row r="33" spans="1:10" ht="20.25" customHeight="1" x14ac:dyDescent="0.25">
      <c r="A33" s="160" t="s">
        <v>76</v>
      </c>
      <c r="B33" s="29">
        <v>-14141</v>
      </c>
      <c r="C33" s="165"/>
      <c r="D33" s="29">
        <v>-32239</v>
      </c>
      <c r="E33" s="165"/>
      <c r="F33" s="29">
        <v>-8143</v>
      </c>
      <c r="G33" s="167"/>
      <c r="H33" s="29">
        <v>-25064</v>
      </c>
      <c r="I33" s="29"/>
      <c r="J33" s="29"/>
    </row>
    <row r="34" spans="1:10" ht="20.25" customHeight="1" x14ac:dyDescent="0.25">
      <c r="A34" s="160" t="s">
        <v>7</v>
      </c>
      <c r="B34" s="29">
        <v>-671</v>
      </c>
      <c r="C34" s="165"/>
      <c r="D34" s="29">
        <v>-1784</v>
      </c>
      <c r="E34" s="165"/>
      <c r="F34" s="29">
        <v>-87</v>
      </c>
      <c r="G34" s="167"/>
      <c r="H34" s="29">
        <v>-1525</v>
      </c>
      <c r="I34" s="29"/>
      <c r="J34" s="29"/>
    </row>
    <row r="35" spans="1:10" ht="20.25" customHeight="1" x14ac:dyDescent="0.25">
      <c r="A35" s="160" t="s">
        <v>120</v>
      </c>
      <c r="B35" s="170">
        <v>-187</v>
      </c>
      <c r="C35" s="165"/>
      <c r="D35" s="170">
        <v>-807</v>
      </c>
      <c r="E35" s="165"/>
      <c r="F35" s="170">
        <v>-167</v>
      </c>
      <c r="G35" s="167"/>
      <c r="H35" s="170">
        <v>-807</v>
      </c>
      <c r="I35" s="29"/>
      <c r="J35" s="29"/>
    </row>
    <row r="36" spans="1:10" ht="20.25" customHeight="1" x14ac:dyDescent="0.25">
      <c r="A36" s="160" t="s">
        <v>218</v>
      </c>
      <c r="B36" s="29">
        <f>SUM(B26:B35)</f>
        <v>15653</v>
      </c>
      <c r="C36" s="165"/>
      <c r="D36" s="29">
        <f>SUM(D26:D35)</f>
        <v>269914</v>
      </c>
      <c r="E36" s="165"/>
      <c r="F36" s="29">
        <f>SUM(F26:F35)</f>
        <v>78398</v>
      </c>
      <c r="H36" s="29">
        <f>SUM(H26:H35)</f>
        <v>213797</v>
      </c>
    </row>
    <row r="37" spans="1:10" ht="20.25" customHeight="1" x14ac:dyDescent="0.25">
      <c r="A37" s="160" t="s">
        <v>145</v>
      </c>
      <c r="B37" s="29">
        <v>-7746</v>
      </c>
      <c r="C37" s="165"/>
      <c r="D37" s="170">
        <v>-8206</v>
      </c>
      <c r="E37" s="165"/>
      <c r="F37" s="29">
        <v>-7259</v>
      </c>
      <c r="G37" s="167"/>
      <c r="H37" s="29">
        <v>-6845</v>
      </c>
    </row>
    <row r="38" spans="1:10" s="28" customFormat="1" ht="20.25" customHeight="1" x14ac:dyDescent="0.25">
      <c r="A38" s="10" t="s">
        <v>219</v>
      </c>
      <c r="B38" s="174">
        <f>SUM(B36,B37:B37)</f>
        <v>7907</v>
      </c>
      <c r="C38" s="175"/>
      <c r="D38" s="174">
        <f>SUM(D36,D37:D37)</f>
        <v>261708</v>
      </c>
      <c r="E38" s="176"/>
      <c r="F38" s="174">
        <f>SUM(F36,F37:F37)</f>
        <v>71139</v>
      </c>
      <c r="G38" s="175"/>
      <c r="H38" s="174">
        <f>SUM(H36,H37:H37)</f>
        <v>206952</v>
      </c>
      <c r="J38" s="153"/>
    </row>
    <row r="39" spans="1:10" s="28" customFormat="1" ht="20.25" customHeight="1" x14ac:dyDescent="0.25">
      <c r="A39" s="74"/>
      <c r="B39" s="177"/>
      <c r="C39" s="29"/>
      <c r="D39" s="177"/>
      <c r="E39" s="58"/>
      <c r="F39" s="29"/>
      <c r="G39" s="29"/>
      <c r="H39" s="29"/>
      <c r="J39" s="153"/>
    </row>
    <row r="40" spans="1:10" s="154" customFormat="1" ht="20.25" customHeight="1" x14ac:dyDescent="0.25">
      <c r="A40" s="5" t="s">
        <v>81</v>
      </c>
      <c r="B40" s="115"/>
      <c r="C40" s="63"/>
      <c r="D40" s="115"/>
      <c r="E40" s="63"/>
      <c r="F40" s="63"/>
      <c r="G40" s="63"/>
      <c r="H40" s="63"/>
    </row>
    <row r="41" spans="1:10" ht="20.25" customHeight="1" x14ac:dyDescent="0.25">
      <c r="A41" s="178" t="s">
        <v>106</v>
      </c>
    </row>
    <row r="42" spans="1:10" s="159" customFormat="1" ht="20.25" customHeight="1" x14ac:dyDescent="0.25">
      <c r="A42" s="156"/>
      <c r="B42" s="157"/>
      <c r="C42" s="158"/>
      <c r="D42" s="157"/>
      <c r="E42" s="158"/>
      <c r="F42" s="158"/>
      <c r="G42" s="158"/>
      <c r="H42" s="158"/>
      <c r="J42" s="153"/>
    </row>
    <row r="43" spans="1:10" ht="20.25" customHeight="1" x14ac:dyDescent="0.25">
      <c r="A43" s="160" t="s">
        <v>3</v>
      </c>
      <c r="B43" s="258" t="s">
        <v>2</v>
      </c>
      <c r="C43" s="258"/>
      <c r="D43" s="258"/>
      <c r="E43" s="161"/>
      <c r="F43" s="259" t="s">
        <v>16</v>
      </c>
      <c r="G43" s="259"/>
      <c r="H43" s="259"/>
    </row>
    <row r="44" spans="1:10" ht="20.25" customHeight="1" x14ac:dyDescent="0.25">
      <c r="B44" s="258" t="s">
        <v>17</v>
      </c>
      <c r="C44" s="258"/>
      <c r="D44" s="258"/>
      <c r="E44" s="75"/>
      <c r="F44" s="258" t="s">
        <v>17</v>
      </c>
      <c r="G44" s="258"/>
      <c r="H44" s="258"/>
    </row>
    <row r="45" spans="1:10" s="28" customFormat="1" ht="20.25" customHeight="1" x14ac:dyDescent="0.25">
      <c r="A45" s="74"/>
      <c r="B45" s="260" t="s">
        <v>97</v>
      </c>
      <c r="C45" s="260"/>
      <c r="D45" s="260"/>
      <c r="E45" s="157"/>
      <c r="F45" s="260" t="s">
        <v>97</v>
      </c>
      <c r="G45" s="260"/>
      <c r="H45" s="260"/>
      <c r="I45" s="79"/>
    </row>
    <row r="46" spans="1:10" s="28" customFormat="1" ht="20.25" customHeight="1" x14ac:dyDescent="0.25">
      <c r="A46" s="74"/>
      <c r="B46" s="260" t="s">
        <v>96</v>
      </c>
      <c r="C46" s="260"/>
      <c r="D46" s="260"/>
      <c r="E46" s="157"/>
      <c r="F46" s="260" t="s">
        <v>96</v>
      </c>
      <c r="G46" s="260"/>
      <c r="H46" s="260"/>
      <c r="I46" s="79"/>
    </row>
    <row r="47" spans="1:10" ht="20.25" customHeight="1" x14ac:dyDescent="0.25">
      <c r="B47" s="162" t="s">
        <v>199</v>
      </c>
      <c r="C47" s="163"/>
      <c r="D47" s="162" t="s">
        <v>157</v>
      </c>
      <c r="E47" s="163"/>
      <c r="F47" s="162" t="s">
        <v>199</v>
      </c>
      <c r="G47" s="163"/>
      <c r="H47" s="162" t="s">
        <v>157</v>
      </c>
    </row>
    <row r="48" spans="1:10" ht="20.25" customHeight="1" x14ac:dyDescent="0.25">
      <c r="B48" s="257" t="s">
        <v>98</v>
      </c>
      <c r="C48" s="257"/>
      <c r="D48" s="257"/>
      <c r="E48" s="257"/>
      <c r="F48" s="257"/>
      <c r="G48" s="257"/>
      <c r="H48" s="257"/>
    </row>
    <row r="49" spans="1:10" s="28" customFormat="1" ht="20.25" customHeight="1" x14ac:dyDescent="0.25">
      <c r="A49" s="179" t="s">
        <v>14</v>
      </c>
      <c r="B49" s="29"/>
      <c r="C49" s="29"/>
      <c r="D49" s="29"/>
      <c r="E49" s="58"/>
      <c r="F49" s="180"/>
      <c r="G49" s="180"/>
      <c r="H49" s="180"/>
      <c r="J49" s="153"/>
    </row>
    <row r="50" spans="1:10" s="28" customFormat="1" ht="20.25" customHeight="1" x14ac:dyDescent="0.25">
      <c r="A50" s="74" t="s">
        <v>224</v>
      </c>
      <c r="B50" s="29">
        <v>0</v>
      </c>
      <c r="C50" s="29"/>
      <c r="D50" s="29">
        <v>0</v>
      </c>
      <c r="E50" s="58"/>
      <c r="F50" s="29">
        <v>0</v>
      </c>
      <c r="G50" s="29"/>
      <c r="H50" s="29">
        <v>-6000</v>
      </c>
      <c r="J50" s="153"/>
    </row>
    <row r="51" spans="1:10" s="28" customFormat="1" ht="20.25" customHeight="1" x14ac:dyDescent="0.25">
      <c r="A51" s="74" t="s">
        <v>225</v>
      </c>
      <c r="B51" s="29">
        <v>0</v>
      </c>
      <c r="C51" s="29"/>
      <c r="D51" s="29">
        <v>0</v>
      </c>
      <c r="E51" s="58"/>
      <c r="F51" s="29">
        <v>38000</v>
      </c>
      <c r="G51" s="29"/>
      <c r="H51" s="29">
        <v>25000</v>
      </c>
      <c r="J51" s="153"/>
    </row>
    <row r="52" spans="1:10" ht="20.25" customHeight="1" x14ac:dyDescent="0.25">
      <c r="A52" s="74" t="s">
        <v>212</v>
      </c>
      <c r="B52" s="29">
        <v>-6000</v>
      </c>
      <c r="C52" s="165"/>
      <c r="D52" s="29">
        <v>0</v>
      </c>
      <c r="E52" s="165"/>
      <c r="F52" s="29">
        <v>-6000</v>
      </c>
      <c r="G52" s="167"/>
      <c r="H52" s="29">
        <v>0</v>
      </c>
    </row>
    <row r="53" spans="1:10" ht="20.25" customHeight="1" x14ac:dyDescent="0.25">
      <c r="A53" s="28" t="s">
        <v>214</v>
      </c>
      <c r="B53" s="29">
        <v>-33</v>
      </c>
      <c r="C53" s="225"/>
      <c r="D53" s="29">
        <v>0</v>
      </c>
      <c r="E53" s="225"/>
      <c r="F53" s="29">
        <v>-33</v>
      </c>
      <c r="G53" s="167"/>
      <c r="H53" s="29">
        <v>0</v>
      </c>
    </row>
    <row r="54" spans="1:10" s="28" customFormat="1" ht="20.25" customHeight="1" x14ac:dyDescent="0.25">
      <c r="A54" s="74" t="s">
        <v>113</v>
      </c>
      <c r="B54" s="29">
        <v>-42905</v>
      </c>
      <c r="C54" s="29"/>
      <c r="D54" s="29">
        <v>-41569</v>
      </c>
      <c r="E54" s="58"/>
      <c r="F54" s="29">
        <v>-1029</v>
      </c>
      <c r="G54" s="29"/>
      <c r="H54" s="29">
        <v>-6403</v>
      </c>
      <c r="I54" s="181"/>
      <c r="J54" s="153"/>
    </row>
    <row r="55" spans="1:10" s="28" customFormat="1" ht="20.25" customHeight="1" x14ac:dyDescent="0.25">
      <c r="A55" s="74" t="s">
        <v>163</v>
      </c>
      <c r="B55" s="29">
        <v>0</v>
      </c>
      <c r="C55" s="29"/>
      <c r="D55" s="29">
        <v>-870</v>
      </c>
      <c r="E55" s="58"/>
      <c r="F55" s="29">
        <v>0</v>
      </c>
      <c r="G55" s="29"/>
      <c r="H55" s="29">
        <v>0</v>
      </c>
      <c r="I55" s="181"/>
      <c r="J55" s="153"/>
    </row>
    <row r="56" spans="1:10" s="28" customFormat="1" ht="20.25" customHeight="1" x14ac:dyDescent="0.25">
      <c r="A56" s="74" t="s">
        <v>114</v>
      </c>
      <c r="B56" s="181">
        <v>574</v>
      </c>
      <c r="C56" s="29"/>
      <c r="D56" s="181">
        <v>168</v>
      </c>
      <c r="E56" s="58"/>
      <c r="F56" s="29">
        <v>89</v>
      </c>
      <c r="G56" s="29"/>
      <c r="H56" s="29">
        <v>0</v>
      </c>
      <c r="I56" s="29"/>
      <c r="J56" s="153"/>
    </row>
    <row r="57" spans="1:10" s="28" customFormat="1" ht="20.25" hidden="1" customHeight="1" x14ac:dyDescent="0.25">
      <c r="A57" s="74" t="s">
        <v>146</v>
      </c>
      <c r="B57" s="181"/>
      <c r="C57" s="29"/>
      <c r="D57" s="181">
        <v>0</v>
      </c>
      <c r="E57" s="58"/>
      <c r="F57" s="29"/>
      <c r="G57" s="29"/>
      <c r="H57" s="29">
        <v>0</v>
      </c>
      <c r="I57" s="29"/>
      <c r="J57" s="153"/>
    </row>
    <row r="58" spans="1:10" s="28" customFormat="1" ht="20.25" customHeight="1" x14ac:dyDescent="0.25">
      <c r="A58" s="28" t="s">
        <v>77</v>
      </c>
      <c r="B58" s="181">
        <v>-2250</v>
      </c>
      <c r="C58" s="181"/>
      <c r="D58" s="181">
        <v>-3143</v>
      </c>
      <c r="E58" s="158"/>
      <c r="F58" s="181">
        <v>0</v>
      </c>
      <c r="G58" s="181"/>
      <c r="H58" s="181">
        <v>0</v>
      </c>
      <c r="I58" s="29"/>
      <c r="J58" s="153"/>
    </row>
    <row r="59" spans="1:10" s="28" customFormat="1" ht="20.25" customHeight="1" x14ac:dyDescent="0.25">
      <c r="A59" s="74" t="s">
        <v>33</v>
      </c>
      <c r="B59" s="29">
        <v>348</v>
      </c>
      <c r="C59" s="29"/>
      <c r="D59" s="29">
        <v>41</v>
      </c>
      <c r="E59" s="58"/>
      <c r="F59" s="29">
        <v>33</v>
      </c>
      <c r="G59" s="29"/>
      <c r="H59" s="29">
        <v>204</v>
      </c>
      <c r="J59" s="153"/>
    </row>
    <row r="60" spans="1:10" s="28" customFormat="1" ht="20.25" customHeight="1" x14ac:dyDescent="0.25">
      <c r="A60" s="74" t="s">
        <v>107</v>
      </c>
      <c r="B60" s="175">
        <v>0</v>
      </c>
      <c r="C60" s="29"/>
      <c r="D60" s="29">
        <v>0</v>
      </c>
      <c r="E60" s="58"/>
      <c r="F60" s="29">
        <v>0</v>
      </c>
      <c r="G60" s="29"/>
      <c r="H60" s="29">
        <v>15569</v>
      </c>
      <c r="J60" s="153"/>
    </row>
    <row r="61" spans="1:10" s="182" customFormat="1" ht="20.25" customHeight="1" x14ac:dyDescent="0.25">
      <c r="A61" s="10" t="s">
        <v>108</v>
      </c>
      <c r="B61" s="174">
        <f>SUM(B51:B60)</f>
        <v>-50266</v>
      </c>
      <c r="C61" s="175"/>
      <c r="D61" s="174">
        <f>SUM(D50:D60)</f>
        <v>-45373</v>
      </c>
      <c r="E61" s="176"/>
      <c r="F61" s="174">
        <f>SUM(F50:F60)</f>
        <v>31060</v>
      </c>
      <c r="G61" s="175"/>
      <c r="H61" s="174">
        <f>SUM(H50:H60)</f>
        <v>28370</v>
      </c>
      <c r="I61" s="181"/>
      <c r="J61" s="153"/>
    </row>
    <row r="62" spans="1:10" s="28" customFormat="1" ht="20.25" customHeight="1" x14ac:dyDescent="0.25">
      <c r="A62" s="10"/>
      <c r="B62" s="181"/>
      <c r="C62" s="29"/>
      <c r="D62" s="181"/>
      <c r="E62" s="58"/>
      <c r="F62" s="181"/>
      <c r="G62" s="29"/>
      <c r="H62" s="181"/>
      <c r="I62" s="181"/>
      <c r="J62" s="153"/>
    </row>
    <row r="63" spans="1:10" s="28" customFormat="1" ht="20.25" customHeight="1" x14ac:dyDescent="0.25">
      <c r="A63" s="179" t="s">
        <v>15</v>
      </c>
      <c r="B63" s="29"/>
      <c r="C63" s="29"/>
      <c r="D63" s="29"/>
      <c r="E63" s="58"/>
      <c r="F63" s="29"/>
      <c r="G63" s="29"/>
      <c r="H63" s="29"/>
      <c r="I63" s="181"/>
      <c r="J63" s="153"/>
    </row>
    <row r="64" spans="1:10" s="28" customFormat="1" ht="20.25" customHeight="1" x14ac:dyDescent="0.25">
      <c r="A64" s="74" t="s">
        <v>138</v>
      </c>
      <c r="I64" s="181"/>
      <c r="J64" s="153"/>
    </row>
    <row r="65" spans="1:10" s="28" customFormat="1" ht="20.25" customHeight="1" x14ac:dyDescent="0.25">
      <c r="A65" s="74" t="s">
        <v>80</v>
      </c>
      <c r="B65" s="183">
        <v>204323</v>
      </c>
      <c r="C65" s="29"/>
      <c r="D65" s="183">
        <v>-58171</v>
      </c>
      <c r="E65" s="58"/>
      <c r="F65" s="28">
        <v>-44061</v>
      </c>
      <c r="G65" s="29"/>
      <c r="H65" s="28">
        <v>-152732</v>
      </c>
      <c r="I65" s="181"/>
      <c r="J65" s="153"/>
    </row>
    <row r="66" spans="1:10" s="28" customFormat="1" ht="20.25" customHeight="1" x14ac:dyDescent="0.25">
      <c r="A66" s="74" t="s">
        <v>136</v>
      </c>
      <c r="B66" s="183"/>
      <c r="C66" s="29"/>
      <c r="D66" s="183"/>
      <c r="I66" s="181"/>
      <c r="J66" s="153"/>
    </row>
    <row r="67" spans="1:10" s="28" customFormat="1" ht="20.25" customHeight="1" x14ac:dyDescent="0.25">
      <c r="A67" s="74" t="s">
        <v>137</v>
      </c>
      <c r="B67" s="183">
        <v>-19588</v>
      </c>
      <c r="C67" s="29"/>
      <c r="D67" s="183">
        <v>-19167</v>
      </c>
      <c r="E67" s="58"/>
      <c r="F67" s="29">
        <v>-19182</v>
      </c>
      <c r="G67" s="29"/>
      <c r="H67" s="29">
        <v>-18715</v>
      </c>
      <c r="I67" s="181"/>
      <c r="J67" s="153"/>
    </row>
    <row r="68" spans="1:10" s="28" customFormat="1" ht="20.25" customHeight="1" x14ac:dyDescent="0.25">
      <c r="A68" s="74" t="s">
        <v>191</v>
      </c>
      <c r="B68" s="181">
        <v>0</v>
      </c>
      <c r="C68" s="29"/>
      <c r="D68" s="181">
        <v>0</v>
      </c>
      <c r="E68" s="58"/>
      <c r="F68" s="29">
        <v>0</v>
      </c>
      <c r="G68" s="29"/>
      <c r="H68" s="29">
        <v>5000</v>
      </c>
      <c r="I68" s="181"/>
      <c r="J68" s="153"/>
    </row>
    <row r="69" spans="1:10" s="28" customFormat="1" ht="20.25" customHeight="1" x14ac:dyDescent="0.25">
      <c r="A69" s="74" t="s">
        <v>140</v>
      </c>
      <c r="B69" s="183">
        <v>-31250</v>
      </c>
      <c r="C69" s="29"/>
      <c r="D69" s="183">
        <v>-25000</v>
      </c>
      <c r="E69" s="58"/>
      <c r="F69" s="181">
        <v>-18750</v>
      </c>
      <c r="G69" s="29"/>
      <c r="H69" s="181">
        <v>-12500</v>
      </c>
      <c r="I69" s="29"/>
      <c r="J69" s="153"/>
    </row>
    <row r="70" spans="1:10" s="28" customFormat="1" ht="20.25" customHeight="1" x14ac:dyDescent="0.25">
      <c r="A70" s="74" t="s">
        <v>192</v>
      </c>
      <c r="B70" s="183">
        <v>0</v>
      </c>
      <c r="C70" s="29"/>
      <c r="D70" s="183">
        <v>-12151</v>
      </c>
      <c r="E70" s="58"/>
      <c r="F70" s="181">
        <v>0</v>
      </c>
      <c r="G70" s="29"/>
      <c r="H70" s="181">
        <v>0</v>
      </c>
      <c r="I70" s="29"/>
      <c r="J70" s="153"/>
    </row>
    <row r="71" spans="1:10" s="28" customFormat="1" ht="20.25" customHeight="1" x14ac:dyDescent="0.25">
      <c r="A71" s="184" t="s">
        <v>42</v>
      </c>
      <c r="B71" s="183">
        <v>-51356</v>
      </c>
      <c r="C71" s="29"/>
      <c r="D71" s="183">
        <v>-49100</v>
      </c>
      <c r="E71" s="58"/>
      <c r="F71" s="29">
        <v>-40857</v>
      </c>
      <c r="G71" s="29"/>
      <c r="H71" s="29">
        <v>-40707</v>
      </c>
      <c r="I71" s="181"/>
      <c r="J71" s="153"/>
    </row>
    <row r="72" spans="1:10" s="28" customFormat="1" ht="20.25" customHeight="1" x14ac:dyDescent="0.25">
      <c r="A72" s="74" t="s">
        <v>41</v>
      </c>
      <c r="B72" s="183">
        <v>-2636</v>
      </c>
      <c r="C72" s="29"/>
      <c r="D72" s="183">
        <v>-1932</v>
      </c>
      <c r="E72" s="58"/>
      <c r="F72" s="29">
        <v>-669</v>
      </c>
      <c r="G72" s="29"/>
      <c r="H72" s="29">
        <v>-1177</v>
      </c>
      <c r="I72" s="181"/>
      <c r="J72" s="153"/>
    </row>
    <row r="73" spans="1:10" s="182" customFormat="1" ht="20.25" customHeight="1" x14ac:dyDescent="0.25">
      <c r="A73" s="178" t="s">
        <v>109</v>
      </c>
      <c r="B73" s="185">
        <f>SUM(B65:B72)</f>
        <v>99493</v>
      </c>
      <c r="C73" s="175"/>
      <c r="D73" s="185">
        <f>SUM(D65:D72)</f>
        <v>-165521</v>
      </c>
      <c r="E73" s="176"/>
      <c r="F73" s="185">
        <f>SUM(F65:F72)</f>
        <v>-123519</v>
      </c>
      <c r="G73" s="176"/>
      <c r="H73" s="185">
        <f>SUM(H65:H72)</f>
        <v>-220831</v>
      </c>
      <c r="I73" s="181"/>
      <c r="J73" s="153"/>
    </row>
    <row r="74" spans="1:10" s="182" customFormat="1" ht="20.25" customHeight="1" x14ac:dyDescent="0.25">
      <c r="A74" s="160" t="s">
        <v>115</v>
      </c>
      <c r="B74" s="186"/>
      <c r="C74" s="175"/>
      <c r="D74" s="186"/>
      <c r="E74" s="176"/>
      <c r="F74" s="186"/>
      <c r="G74" s="176"/>
      <c r="H74" s="186"/>
      <c r="I74" s="181"/>
      <c r="J74" s="153"/>
    </row>
    <row r="75" spans="1:10" s="182" customFormat="1" ht="20.25" customHeight="1" x14ac:dyDescent="0.25">
      <c r="A75" s="160" t="s">
        <v>116</v>
      </c>
      <c r="B75" s="158">
        <v>57134</v>
      </c>
      <c r="C75" s="181"/>
      <c r="D75" s="158">
        <v>50814</v>
      </c>
      <c r="E75" s="158">
        <v>-3999</v>
      </c>
      <c r="F75" s="158">
        <v>-21320</v>
      </c>
      <c r="G75" s="158"/>
      <c r="H75" s="158">
        <v>14491</v>
      </c>
      <c r="I75" s="181"/>
      <c r="J75" s="153"/>
    </row>
    <row r="76" spans="1:10" s="182" customFormat="1" ht="20.25" customHeight="1" x14ac:dyDescent="0.25">
      <c r="A76" s="160" t="s">
        <v>117</v>
      </c>
      <c r="B76" s="158"/>
      <c r="C76" s="181"/>
      <c r="D76" s="158"/>
      <c r="E76" s="158"/>
      <c r="F76" s="158"/>
      <c r="G76" s="158"/>
      <c r="H76" s="158"/>
      <c r="I76" s="181"/>
      <c r="J76" s="153"/>
    </row>
    <row r="77" spans="1:10" s="182" customFormat="1" ht="20.25" customHeight="1" x14ac:dyDescent="0.25">
      <c r="A77" s="160" t="s">
        <v>118</v>
      </c>
      <c r="B77" s="187">
        <v>823</v>
      </c>
      <c r="C77" s="29"/>
      <c r="D77" s="187">
        <v>741</v>
      </c>
      <c r="E77" s="58"/>
      <c r="F77" s="187">
        <v>0</v>
      </c>
      <c r="G77" s="58"/>
      <c r="H77" s="187">
        <v>0</v>
      </c>
      <c r="I77" s="181"/>
      <c r="J77" s="153"/>
    </row>
    <row r="78" spans="1:10" s="28" customFormat="1" ht="20.25" customHeight="1" x14ac:dyDescent="0.25">
      <c r="A78" s="10" t="s">
        <v>110</v>
      </c>
      <c r="B78" s="188">
        <f>SUM(B75:B77)</f>
        <v>57957</v>
      </c>
      <c r="C78" s="176"/>
      <c r="D78" s="188">
        <f>SUM(D75:D77)</f>
        <v>51555</v>
      </c>
      <c r="E78" s="176"/>
      <c r="F78" s="188">
        <f>SUM(F75:F77)</f>
        <v>-21320</v>
      </c>
      <c r="G78" s="175"/>
      <c r="H78" s="188">
        <f>SUM(H75:H77)</f>
        <v>14491</v>
      </c>
      <c r="I78" s="181"/>
      <c r="J78" s="153"/>
    </row>
    <row r="79" spans="1:10" s="28" customFormat="1" ht="20.25" customHeight="1" x14ac:dyDescent="0.25">
      <c r="A79" s="74" t="s">
        <v>197</v>
      </c>
      <c r="B79" s="170">
        <f>'BS-2-3'!F11</f>
        <v>157595</v>
      </c>
      <c r="C79" s="158"/>
      <c r="D79" s="170">
        <v>190167</v>
      </c>
      <c r="E79" s="158"/>
      <c r="F79" s="170">
        <f>'BS-2-3'!J11</f>
        <v>43079</v>
      </c>
      <c r="G79" s="181"/>
      <c r="H79" s="170">
        <v>43551</v>
      </c>
      <c r="I79" s="181"/>
      <c r="J79" s="153"/>
    </row>
    <row r="80" spans="1:10" s="182" customFormat="1" ht="20.25" customHeight="1" thickBot="1" x14ac:dyDescent="0.3">
      <c r="A80" s="178" t="s">
        <v>198</v>
      </c>
      <c r="B80" s="189">
        <f>SUM(B78:B79)</f>
        <v>215552</v>
      </c>
      <c r="C80" s="176"/>
      <c r="D80" s="189">
        <f>SUM(D78:D79)</f>
        <v>241722</v>
      </c>
      <c r="E80" s="176"/>
      <c r="F80" s="190">
        <f>SUM(F78:F79)</f>
        <v>21759</v>
      </c>
      <c r="G80" s="191"/>
      <c r="H80" s="190">
        <f>SUM(H78:H79)</f>
        <v>58042</v>
      </c>
      <c r="I80" s="181"/>
      <c r="J80" s="153"/>
    </row>
    <row r="81" spans="1:10" s="28" customFormat="1" ht="20.25" customHeight="1" thickTop="1" x14ac:dyDescent="0.25">
      <c r="A81" s="178"/>
      <c r="B81" s="158"/>
      <c r="C81" s="58"/>
      <c r="D81" s="158"/>
      <c r="E81" s="58"/>
      <c r="F81" s="158"/>
      <c r="G81" s="58"/>
      <c r="H81" s="158"/>
      <c r="I81" s="181"/>
      <c r="J81" s="153"/>
    </row>
    <row r="82" spans="1:10" s="28" customFormat="1" ht="20.25" customHeight="1" x14ac:dyDescent="0.25">
      <c r="A82" s="179"/>
      <c r="B82" s="58"/>
      <c r="C82" s="58"/>
      <c r="D82" s="192"/>
      <c r="E82" s="58"/>
      <c r="F82" s="58"/>
      <c r="G82" s="58"/>
      <c r="H82" s="58"/>
      <c r="I82" s="181"/>
      <c r="J82" s="153"/>
    </row>
    <row r="83" spans="1:10" s="28" customFormat="1" ht="20.25" customHeight="1" x14ac:dyDescent="0.25">
      <c r="A83" s="179"/>
      <c r="B83" s="192"/>
      <c r="C83" s="58"/>
      <c r="D83" s="192"/>
      <c r="E83" s="58"/>
      <c r="F83" s="58"/>
      <c r="G83" s="58"/>
      <c r="H83" s="58"/>
      <c r="I83" s="181"/>
      <c r="J83" s="153"/>
    </row>
    <row r="84" spans="1:10" ht="20.25" customHeight="1" x14ac:dyDescent="0.25">
      <c r="A84" s="193"/>
      <c r="B84" s="194"/>
      <c r="C84" s="194"/>
      <c r="D84" s="194"/>
      <c r="E84" s="194"/>
      <c r="F84" s="194"/>
      <c r="G84" s="194"/>
      <c r="H84" s="194"/>
      <c r="I84" s="158"/>
    </row>
    <row r="85" spans="1:10" ht="20.25" customHeight="1" x14ac:dyDescent="0.25">
      <c r="A85" s="195"/>
      <c r="B85" s="196"/>
      <c r="C85" s="194"/>
      <c r="D85" s="196"/>
      <c r="E85" s="194"/>
      <c r="F85" s="194"/>
      <c r="G85" s="194"/>
      <c r="H85" s="194"/>
      <c r="I85" s="192"/>
    </row>
    <row r="86" spans="1:10" ht="20.25" customHeight="1" x14ac:dyDescent="0.25">
      <c r="A86" s="195"/>
      <c r="B86" s="196"/>
      <c r="C86" s="197"/>
      <c r="D86" s="196"/>
      <c r="E86" s="197"/>
      <c r="F86" s="194"/>
      <c r="G86" s="194"/>
      <c r="H86" s="194"/>
      <c r="I86" s="196"/>
    </row>
    <row r="87" spans="1:10" ht="20.25" customHeight="1" x14ac:dyDescent="0.25">
      <c r="G87" s="194"/>
      <c r="I87" s="58"/>
    </row>
    <row r="88" spans="1:10" ht="20.25" customHeight="1" x14ac:dyDescent="0.25">
      <c r="G88" s="194"/>
    </row>
  </sheetData>
  <customSheetViews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2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3"/>
      <headerFooter alignWithMargins="0"/>
    </customSheetView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7:D7"/>
    <mergeCell ref="F7:H7"/>
    <mergeCell ref="B9:H9"/>
    <mergeCell ref="B4:D4"/>
    <mergeCell ref="F4:H4"/>
    <mergeCell ref="B5:D5"/>
    <mergeCell ref="F5:H5"/>
    <mergeCell ref="B6:D6"/>
    <mergeCell ref="F6:H6"/>
    <mergeCell ref="B48:H48"/>
    <mergeCell ref="B43:D43"/>
    <mergeCell ref="F43:H43"/>
    <mergeCell ref="B44:D44"/>
    <mergeCell ref="F44:H44"/>
    <mergeCell ref="B46:D46"/>
    <mergeCell ref="F46:H46"/>
    <mergeCell ref="B45:D45"/>
    <mergeCell ref="F45:H45"/>
  </mergeCells>
  <phoneticPr fontId="0" type="noConversion"/>
  <pageMargins left="0.7" right="0.7" top="0.48" bottom="0.5" header="0.5" footer="0.5"/>
  <pageSetup paperSize="9" scale="74" firstPageNumber="7" orientation="portrait" useFirstPageNumber="1" r:id="rId5"/>
  <headerFooter alignWithMargins="0">
    <oddFooter>&amp;L&amp;14The accompanying notes are an integral part of these interim financial statements.
&amp;C&amp;14&amp;P</oddFooter>
  </headerFooter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BS-2-3</vt:lpstr>
      <vt:lpstr>SI-4</vt:lpstr>
      <vt:lpstr>SCE (conso)-5</vt:lpstr>
      <vt:lpstr>SCE-6</vt:lpstr>
      <vt:lpstr>SCF-7-8</vt:lpstr>
      <vt:lpstr>'BS-2-3'!Print_Area</vt:lpstr>
      <vt:lpstr>'SCE-6'!Print_Area</vt:lpstr>
      <vt:lpstr>'SCF-7-8'!Print_Area</vt:lpstr>
      <vt:lpstr>'SI-4'!Print_Area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Phanita, Aphimonbuth</cp:lastModifiedBy>
  <cp:lastPrinted>2019-05-13T17:42:15Z</cp:lastPrinted>
  <dcterms:created xsi:type="dcterms:W3CDTF">2001-07-23T03:17:52Z</dcterms:created>
  <dcterms:modified xsi:type="dcterms:W3CDTF">2019-05-14T06:29:22Z</dcterms:modified>
</cp:coreProperties>
</file>