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phimonbuth\Desktop\TRUBB FS Q1'18\SET file\ENG\"/>
    </mc:Choice>
  </mc:AlternateContent>
  <bookViews>
    <workbookView xWindow="0" yWindow="0" windowWidth="20490" windowHeight="7755" tabRatio="700"/>
  </bookViews>
  <sheets>
    <sheet name="BS-2-3" sheetId="12" r:id="rId1"/>
    <sheet name="SI-4" sheetId="9" r:id="rId2"/>
    <sheet name="SCE (conso)-5" sheetId="11" r:id="rId3"/>
    <sheet name="SCE-6" sheetId="5" r:id="rId4"/>
    <sheet name="SCF-7-8" sheetId="4" r:id="rId5"/>
  </sheets>
  <definedNames>
    <definedName name="_xlnm.Print_Area" localSheetId="0">'BS-2-3'!$A$1:$J$88</definedName>
    <definedName name="_xlnm.Print_Area" localSheetId="3">'SCE-6'!$A$1:$N$30</definedName>
    <definedName name="_xlnm.Print_Area" localSheetId="4">'SCF-7-8'!$A$1:$H$80</definedName>
    <definedName name="_xlnm.Print_Area" localSheetId="1">'SI-4'!$A$1:$J$47</definedName>
    <definedName name="Z_62C88142_195A_406E_A347_1C61EA880C0D_.wvu.PrintArea" localSheetId="4" hidden="1">'SCF-7-8'!$A$1:$F$87</definedName>
    <definedName name="Z_62C88142_195A_406E_A347_1C61EA880C0D_.wvu.PrintArea" localSheetId="1" hidden="1">'SI-4'!$A$1:$K$63</definedName>
    <definedName name="Z_8AE384D2_954E_4FC4_9E7B_72B2DA3D2D3A_.wvu.PrintArea" localSheetId="4" hidden="1">'SCF-7-8'!$A$1:$F$87</definedName>
    <definedName name="Z_8AE384D2_954E_4FC4_9E7B_72B2DA3D2D3A_.wvu.Rows" localSheetId="1" hidden="1">'SI-4'!#REF!</definedName>
    <definedName name="Z_DFBF4CAE_57D7_4172_8C3A_8E3DF4930C4B_.wvu.PrintArea" localSheetId="4" hidden="1">'SCF-7-8'!$A$1:$F$87</definedName>
    <definedName name="Z_DFBF4CAE_57D7_4172_8C3A_8E3DF4930C4B_.wvu.Rows" localSheetId="1" hidden="1">'SI-4'!#REF!</definedName>
    <definedName name="Z_E1DB4DD3_3D3D_4C8E_ADFF_122E3B5E40F3_.wvu.PrintArea" localSheetId="4" hidden="1">'SCF-7-8'!$A$1:$F$87</definedName>
    <definedName name="Z_E1DB4DD3_3D3D_4C8E_ADFF_122E3B5E40F3_.wvu.PrintArea" localSheetId="1" hidden="1">'SI-4'!$A$1:$K$63</definedName>
    <definedName name="Z_E1DB4DD3_3D3D_4C8E_ADFF_122E3B5E40F3_.wvu.Rows" localSheetId="1" hidden="1">'SI-4'!#REF!</definedName>
  </definedNames>
  <calcPr calcId="152511"/>
  <customWorkbookViews>
    <customWorkbookView name="KPMG - Personal View" guid="{8AE384D2-954E-4FC4-9E7B-72B2DA3D2D3A}" mergeInterval="0" personalView="1" maximized="1" windowWidth="994" windowHeight="517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PwC User - Personal View" guid="{DFBF4CAE-57D7-4172-8C3A-8E3DF4930C4B}" mergeInterval="0" personalView="1" maximized="1" windowWidth="1020" windowHeight="592" tabRatio="599" activeSheetId="4"/>
  </customWorkbookViews>
</workbook>
</file>

<file path=xl/calcChain.xml><?xml version="1.0" encoding="utf-8"?>
<calcChain xmlns="http://schemas.openxmlformats.org/spreadsheetml/2006/main">
  <c r="H83" i="12" l="1"/>
  <c r="H82" i="12"/>
  <c r="D83" i="12"/>
  <c r="D82" i="12"/>
  <c r="D81" i="12"/>
  <c r="J33" i="12" l="1"/>
  <c r="H33" i="12"/>
  <c r="F33" i="12"/>
  <c r="D33" i="12"/>
  <c r="J17" i="12"/>
  <c r="J35" i="12" s="1"/>
  <c r="H17" i="12"/>
  <c r="H35" i="12" s="1"/>
  <c r="F17" i="12"/>
  <c r="F35" i="12" s="1"/>
  <c r="D17" i="12"/>
  <c r="D35" i="12" s="1"/>
  <c r="D33" i="9" l="1"/>
  <c r="D32" i="9"/>
  <c r="J46" i="9" l="1"/>
  <c r="F46" i="9"/>
  <c r="D46" i="9"/>
  <c r="H81" i="12" l="1"/>
  <c r="F78" i="4" l="1"/>
  <c r="B78" i="4"/>
  <c r="P36" i="11"/>
  <c r="N36" i="11"/>
  <c r="L36" i="11"/>
  <c r="H36" i="11"/>
  <c r="F36" i="11"/>
  <c r="D36" i="11"/>
  <c r="B36" i="11"/>
  <c r="N35" i="11"/>
  <c r="X31" i="11"/>
  <c r="X32" i="11" s="1"/>
  <c r="R32" i="11"/>
  <c r="J31" i="11"/>
  <c r="D58" i="4" l="1"/>
  <c r="N22" i="5"/>
  <c r="F29" i="5"/>
  <c r="F26" i="5"/>
  <c r="F16" i="5"/>
  <c r="F19" i="5" s="1"/>
  <c r="T23" i="11" l="1"/>
  <c r="T12" i="11"/>
  <c r="V12" i="11"/>
  <c r="Z12" i="11" s="1"/>
  <c r="F33" i="11"/>
  <c r="F17" i="11"/>
  <c r="F20" i="11" s="1"/>
  <c r="H58" i="4" l="1"/>
  <c r="N12" i="5"/>
  <c r="B29" i="5"/>
  <c r="L26" i="5"/>
  <c r="H26" i="5"/>
  <c r="H29" i="5" s="1"/>
  <c r="D26" i="5"/>
  <c r="D29" i="5" s="1"/>
  <c r="B26" i="5"/>
  <c r="T35" i="11"/>
  <c r="V35" i="11" s="1"/>
  <c r="Z35" i="11" s="1"/>
  <c r="P33" i="11"/>
  <c r="N33" i="11"/>
  <c r="L33" i="11"/>
  <c r="J33" i="11"/>
  <c r="J36" i="11" s="1"/>
  <c r="H33" i="11"/>
  <c r="D33" i="11"/>
  <c r="B33" i="11"/>
  <c r="R33" i="11"/>
  <c r="R36" i="11" s="1"/>
  <c r="X33" i="11"/>
  <c r="X36" i="11" s="1"/>
  <c r="T31" i="11"/>
  <c r="V31" i="11" s="1"/>
  <c r="V23" i="11"/>
  <c r="J20" i="9"/>
  <c r="J13" i="9"/>
  <c r="F32" i="9"/>
  <c r="F20" i="9"/>
  <c r="F13" i="9"/>
  <c r="J23" i="9" l="1"/>
  <c r="J25" i="9" s="1"/>
  <c r="H11" i="4" s="1"/>
  <c r="H24" i="4" s="1"/>
  <c r="H34" i="4" s="1"/>
  <c r="H36" i="4" s="1"/>
  <c r="Z31" i="11"/>
  <c r="F23" i="9"/>
  <c r="F25" i="9" s="1"/>
  <c r="D11" i="4" s="1"/>
  <c r="D24" i="4" s="1"/>
  <c r="D72" i="4"/>
  <c r="H72" i="4"/>
  <c r="L28" i="5"/>
  <c r="L29" i="5" s="1"/>
  <c r="T32" i="11"/>
  <c r="V32" i="11" s="1"/>
  <c r="Z32" i="11" s="1"/>
  <c r="Z23" i="11"/>
  <c r="J33" i="9"/>
  <c r="J84" i="12"/>
  <c r="J86" i="12" s="1"/>
  <c r="J67" i="12"/>
  <c r="J59" i="12"/>
  <c r="F67" i="12"/>
  <c r="F59" i="12"/>
  <c r="D34" i="4" l="1"/>
  <c r="D36" i="4" s="1"/>
  <c r="D74" i="4" s="1"/>
  <c r="D77" i="4" s="1"/>
  <c r="D79" i="4" s="1"/>
  <c r="H74" i="4"/>
  <c r="H77" i="4" s="1"/>
  <c r="H79" i="4" s="1"/>
  <c r="Z33" i="11"/>
  <c r="Z36" i="11" s="1"/>
  <c r="F33" i="9"/>
  <c r="F43" i="9" s="1"/>
  <c r="J43" i="9"/>
  <c r="J15" i="5"/>
  <c r="N28" i="5"/>
  <c r="T33" i="11"/>
  <c r="T36" i="11" s="1"/>
  <c r="V33" i="11"/>
  <c r="V36" i="11" s="1"/>
  <c r="J38" i="9"/>
  <c r="F38" i="9"/>
  <c r="J69" i="12"/>
  <c r="J88" i="12" s="1"/>
  <c r="F69" i="12"/>
  <c r="F84" i="12"/>
  <c r="F86" i="12" s="1"/>
  <c r="H67" i="12"/>
  <c r="D67" i="12"/>
  <c r="H59" i="12"/>
  <c r="D59" i="12"/>
  <c r="A39" i="12"/>
  <c r="J17" i="11"/>
  <c r="F72" i="4"/>
  <c r="B72" i="4"/>
  <c r="F58" i="4"/>
  <c r="B58" i="4"/>
  <c r="T16" i="11"/>
  <c r="T15" i="11"/>
  <c r="H13" i="9"/>
  <c r="L18" i="5"/>
  <c r="J19" i="11"/>
  <c r="D20" i="9"/>
  <c r="L16" i="5"/>
  <c r="H16" i="5"/>
  <c r="H19" i="5" s="1"/>
  <c r="D16" i="5"/>
  <c r="D19" i="5"/>
  <c r="B16" i="5"/>
  <c r="B19" i="5" s="1"/>
  <c r="T19" i="11"/>
  <c r="P17" i="11"/>
  <c r="P20" i="11" s="1"/>
  <c r="N17" i="11"/>
  <c r="N20" i="11"/>
  <c r="H17" i="11"/>
  <c r="H20" i="11" s="1"/>
  <c r="D17" i="11"/>
  <c r="D20" i="11" s="1"/>
  <c r="B17" i="11"/>
  <c r="B20" i="11" s="1"/>
  <c r="I23" i="9"/>
  <c r="G23" i="9"/>
  <c r="E23" i="9"/>
  <c r="H20" i="9"/>
  <c r="H23" i="9" s="1"/>
  <c r="H25" i="9" s="1"/>
  <c r="D13" i="9"/>
  <c r="V15" i="11"/>
  <c r="L17" i="11"/>
  <c r="L20" i="11"/>
  <c r="F11" i="4" l="1"/>
  <c r="F24" i="4" s="1"/>
  <c r="F34" i="4" s="1"/>
  <c r="F36" i="4" s="1"/>
  <c r="F74" i="4" s="1"/>
  <c r="F77" i="4" s="1"/>
  <c r="F79" i="4" s="1"/>
  <c r="J25" i="5"/>
  <c r="J20" i="11"/>
  <c r="F88" i="12"/>
  <c r="N18" i="5"/>
  <c r="L19" i="5"/>
  <c r="V19" i="11"/>
  <c r="Z19" i="11" s="1"/>
  <c r="Z15" i="11"/>
  <c r="X17" i="11"/>
  <c r="X20" i="11" s="1"/>
  <c r="D23" i="9"/>
  <c r="D25" i="9" s="1"/>
  <c r="H33" i="9"/>
  <c r="T17" i="11"/>
  <c r="T20" i="11" s="1"/>
  <c r="V16" i="11"/>
  <c r="R17" i="11"/>
  <c r="R20" i="11" s="1"/>
  <c r="H69" i="12"/>
  <c r="D69" i="12"/>
  <c r="D84" i="12"/>
  <c r="D86" i="12" s="1"/>
  <c r="H41" i="9" l="1"/>
  <c r="H43" i="9" s="1"/>
  <c r="H36" i="9"/>
  <c r="H46" i="9" s="1"/>
  <c r="J26" i="5"/>
  <c r="J29" i="5" s="1"/>
  <c r="H84" i="12" s="1"/>
  <c r="H86" i="12" s="1"/>
  <c r="H88" i="12" s="1"/>
  <c r="N25" i="5"/>
  <c r="N26" i="5" s="1"/>
  <c r="N29" i="5" s="1"/>
  <c r="B11" i="4"/>
  <c r="D38" i="9"/>
  <c r="D43" i="9"/>
  <c r="H38" i="9"/>
  <c r="J16" i="5"/>
  <c r="J19" i="5" s="1"/>
  <c r="N15" i="5"/>
  <c r="N16" i="5" s="1"/>
  <c r="N19" i="5" s="1"/>
  <c r="V17" i="11"/>
  <c r="V20" i="11" s="1"/>
  <c r="Z16" i="11"/>
  <c r="Z17" i="11" s="1"/>
  <c r="Z20" i="11" s="1"/>
  <c r="D88" i="12"/>
  <c r="B24" i="4" l="1"/>
  <c r="B34" i="4" s="1"/>
  <c r="B36" i="4" s="1"/>
  <c r="B74" i="4" s="1"/>
  <c r="B77" i="4" s="1"/>
  <c r="B79" i="4" s="1"/>
</calcChain>
</file>

<file path=xl/sharedStrings.xml><?xml version="1.0" encoding="utf-8"?>
<sst xmlns="http://schemas.openxmlformats.org/spreadsheetml/2006/main" count="345" uniqueCount="228">
  <si>
    <t>Other current assets</t>
  </si>
  <si>
    <t>31 December</t>
  </si>
  <si>
    <t>Consolidated</t>
  </si>
  <si>
    <t xml:space="preserve"> </t>
  </si>
  <si>
    <t>Total</t>
  </si>
  <si>
    <t>share capital</t>
  </si>
  <si>
    <t>reserve</t>
  </si>
  <si>
    <t>Other current liabilities</t>
  </si>
  <si>
    <t>Retained earnings</t>
  </si>
  <si>
    <t>Unappropriated</t>
  </si>
  <si>
    <t>Issued and</t>
  </si>
  <si>
    <t>capital</t>
  </si>
  <si>
    <t>share</t>
  </si>
  <si>
    <t>Deferred tax assets</t>
  </si>
  <si>
    <t>Cash flows from investing activities</t>
  </si>
  <si>
    <t>Cash flows from financing activities</t>
  </si>
  <si>
    <t>Separate</t>
  </si>
  <si>
    <t>financial statements</t>
  </si>
  <si>
    <t>Assets</t>
  </si>
  <si>
    <t>Current assets</t>
  </si>
  <si>
    <t>Current liabilities</t>
  </si>
  <si>
    <t>Non-current assets</t>
  </si>
  <si>
    <t>Total assets</t>
  </si>
  <si>
    <t>Total liabilities</t>
  </si>
  <si>
    <t>Consolidated financial statements</t>
  </si>
  <si>
    <t>Separate financial statements</t>
  </si>
  <si>
    <t>Note</t>
  </si>
  <si>
    <t>Investments in subsidiaries</t>
  </si>
  <si>
    <t>Other non-current assets</t>
  </si>
  <si>
    <t>Total equity</t>
  </si>
  <si>
    <t>attributable to</t>
  </si>
  <si>
    <t>Share</t>
  </si>
  <si>
    <t>premium</t>
  </si>
  <si>
    <t>Interest received</t>
  </si>
  <si>
    <t>Cash flows from operating activities</t>
  </si>
  <si>
    <t>Changes in operating assets and liabilities</t>
  </si>
  <si>
    <t>Inventories</t>
  </si>
  <si>
    <t>equity</t>
  </si>
  <si>
    <t>Finance costs</t>
  </si>
  <si>
    <t>interests</t>
  </si>
  <si>
    <t>Legal</t>
  </si>
  <si>
    <t>Other finance costs paid</t>
  </si>
  <si>
    <t>Interest paid</t>
  </si>
  <si>
    <t xml:space="preserve">   net of income tax</t>
  </si>
  <si>
    <t xml:space="preserve">   Non-controlling interests</t>
  </si>
  <si>
    <t>Short-term loans to related parties</t>
  </si>
  <si>
    <t>Non-</t>
  </si>
  <si>
    <t>controlling</t>
  </si>
  <si>
    <t>Total other</t>
  </si>
  <si>
    <t>components</t>
  </si>
  <si>
    <t>of equity</t>
  </si>
  <si>
    <t>owners</t>
  </si>
  <si>
    <t>Statement of financial position</t>
  </si>
  <si>
    <t xml:space="preserve">Cash and cash equivalents </t>
  </si>
  <si>
    <t xml:space="preserve">Total current assets </t>
  </si>
  <si>
    <t>Investment properties</t>
  </si>
  <si>
    <t xml:space="preserve">Property, plant and equipment  </t>
  </si>
  <si>
    <t xml:space="preserve">Land possessory rights </t>
  </si>
  <si>
    <t>Rubber plantation development costs</t>
  </si>
  <si>
    <t>Withholding tax deducted at source</t>
  </si>
  <si>
    <t xml:space="preserve">Total non-current assets 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</si>
  <si>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</si>
  <si>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</si>
  <si>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</si>
  <si>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</si>
  <si>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 xml:space="preserve">Share capital: </t>
  </si>
  <si>
    <t xml:space="preserve">  Appropriated</t>
  </si>
  <si>
    <t>Other income</t>
  </si>
  <si>
    <t>Total expenses</t>
  </si>
  <si>
    <t>Expenses</t>
  </si>
  <si>
    <t xml:space="preserve">Other comprehensive income </t>
  </si>
  <si>
    <t>Share of other</t>
  </si>
  <si>
    <t xml:space="preserve">Revaluation </t>
  </si>
  <si>
    <t>comprehensive</t>
  </si>
  <si>
    <t>Transfer to retained earnings</t>
  </si>
  <si>
    <t>Other components</t>
  </si>
  <si>
    <t>Accrued expenses</t>
  </si>
  <si>
    <t>Increase in rubber plantation development costs</t>
  </si>
  <si>
    <t>Retained earnings (deficit)</t>
  </si>
  <si>
    <t>Non-controlling interests</t>
  </si>
  <si>
    <t xml:space="preserve">    from financial institutions </t>
  </si>
  <si>
    <t>Thai Rubber Latex Corporation (Thailand) Public Company Limited and its Subsidiaries</t>
  </si>
  <si>
    <t xml:space="preserve">Trade accounts receivable </t>
  </si>
  <si>
    <t>Advance payment for land possessory rights</t>
  </si>
  <si>
    <t>Trade accounts payable</t>
  </si>
  <si>
    <t xml:space="preserve">   from financial institutions</t>
  </si>
  <si>
    <t>Finance lease liabilities</t>
  </si>
  <si>
    <t xml:space="preserve">  Unappropriated (deficit)</t>
  </si>
  <si>
    <t>Thai Rubber Latex Corporation (Thailand) Public Company Limited and its subsidiaries</t>
  </si>
  <si>
    <t>Changes in</t>
  </si>
  <si>
    <t>ownership</t>
  </si>
  <si>
    <t>interest in</t>
  </si>
  <si>
    <t>subsidiary</t>
  </si>
  <si>
    <t xml:space="preserve">  Non-controlling interests</t>
  </si>
  <si>
    <t xml:space="preserve">Investments in associates </t>
  </si>
  <si>
    <t>Other non-current liability</t>
  </si>
  <si>
    <t>2017</t>
  </si>
  <si>
    <t>31 March</t>
  </si>
  <si>
    <t xml:space="preserve">Three-month period ended </t>
  </si>
  <si>
    <t>(in thousand Baht)</t>
  </si>
  <si>
    <r>
      <t xml:space="preserve">Administrative expenses </t>
    </r>
    <r>
      <rPr>
        <b/>
        <sz val="14"/>
        <color indexed="12"/>
        <rFont val="Times New Roman"/>
        <family val="1"/>
      </rPr>
      <t xml:space="preserve"> </t>
    </r>
  </si>
  <si>
    <t>Total comprehensive income for the period</t>
  </si>
  <si>
    <t>Statement of changes in equity (Unaudited)</t>
  </si>
  <si>
    <t>of associates</t>
  </si>
  <si>
    <t>Comprehensive income for the period</t>
  </si>
  <si>
    <t xml:space="preserve">    Profit for the period</t>
  </si>
  <si>
    <t xml:space="preserve">    Other comprehensive income</t>
  </si>
  <si>
    <t>Three-month period ended 31 March 2017</t>
  </si>
  <si>
    <t>Balance as at 1 January 2017</t>
  </si>
  <si>
    <t>Statement of cash flows (Unaudited)</t>
  </si>
  <si>
    <t>Dividends received</t>
  </si>
  <si>
    <t xml:space="preserve">Short-term loans to related parties </t>
  </si>
  <si>
    <t>Net cash from (used in) investing activities</t>
  </si>
  <si>
    <t>Net cash from (used in) financing activities</t>
  </si>
  <si>
    <t>Net increase (decrease) in cash and cash equivalents</t>
  </si>
  <si>
    <t>Tax expense</t>
  </si>
  <si>
    <t>Interest income</t>
  </si>
  <si>
    <t xml:space="preserve">Net cash from (used in) operating activities </t>
  </si>
  <si>
    <t xml:space="preserve">Acquisition of property, plant and equipment  </t>
  </si>
  <si>
    <t xml:space="preserve">Proceeds from sale of property, plant and equipment </t>
  </si>
  <si>
    <t>Net increase (decrease) in cash and cash equivalents,</t>
  </si>
  <si>
    <t xml:space="preserve">   before effect of exchange rates</t>
  </si>
  <si>
    <t xml:space="preserve">Effect of exchange rate changes on cash and </t>
  </si>
  <si>
    <t xml:space="preserve">   cash  equivalents</t>
  </si>
  <si>
    <t>Distribution costs</t>
  </si>
  <si>
    <t>Non-current provisions for employee benefits</t>
  </si>
  <si>
    <t>(Unaudited)</t>
  </si>
  <si>
    <t xml:space="preserve">Bank overdrafts and short-term borrowings </t>
  </si>
  <si>
    <t>Short-term borrowings from related parties</t>
  </si>
  <si>
    <t>Current income tax payable</t>
  </si>
  <si>
    <t>Long-term borrowings from financial institutions</t>
  </si>
  <si>
    <t>Share premium</t>
  </si>
  <si>
    <t xml:space="preserve">  Share premium on ordinary shares</t>
  </si>
  <si>
    <t>Revenues</t>
  </si>
  <si>
    <t>Revenues from sales of goods and rendering of services</t>
  </si>
  <si>
    <t>Total revenues</t>
  </si>
  <si>
    <t>Costs of sales of goods and rendering of services</t>
  </si>
  <si>
    <t>Share of loss of associates</t>
  </si>
  <si>
    <t>-</t>
  </si>
  <si>
    <t>Statement of comprehensive income (Unaudited)</t>
  </si>
  <si>
    <t>Provisions for employee benefits</t>
  </si>
  <si>
    <t>Share of loss of associates, net of tax</t>
  </si>
  <si>
    <t>Proceeds from repayment of short-term loans to related parties</t>
  </si>
  <si>
    <t>Payment by lessees for reduction of the outstanding liabilities</t>
  </si>
  <si>
    <t xml:space="preserve">   relating to finance leases</t>
  </si>
  <si>
    <t>Increase (decrease) in bank overdrafts and short-term borrowings</t>
  </si>
  <si>
    <t>Current portion of long-term borrowings</t>
  </si>
  <si>
    <t xml:space="preserve">Repayment of long-term borrowings </t>
  </si>
  <si>
    <t xml:space="preserve">Proceeds from long-term borrowings </t>
  </si>
  <si>
    <t>Unrealised (gain) loss on exchange</t>
  </si>
  <si>
    <t>(Gain) loss on disposal of property, plant and equipment</t>
  </si>
  <si>
    <t>Amortisation of rubber plantation development costs</t>
  </si>
  <si>
    <t xml:space="preserve">  Authorised share capital</t>
  </si>
  <si>
    <t>Depreciation and amortisation</t>
  </si>
  <si>
    <t>Taxes paid</t>
  </si>
  <si>
    <t>Proceeds from sale of non-current assets classified as held for sale</t>
  </si>
  <si>
    <t>Net cash generated from (used in) operating activities</t>
  </si>
  <si>
    <t>Total comprehensive income attributable to:</t>
  </si>
  <si>
    <t>Restricted deposit at financial institution</t>
  </si>
  <si>
    <t xml:space="preserve">Other intangible assets </t>
  </si>
  <si>
    <t>Liabilities and equity</t>
  </si>
  <si>
    <t>Current portion of finance lease liabilities</t>
  </si>
  <si>
    <t>Equity</t>
  </si>
  <si>
    <t xml:space="preserve">  Issued and paid-up share capital</t>
  </si>
  <si>
    <t xml:space="preserve">Difference from business combination </t>
  </si>
  <si>
    <t xml:space="preserve">  under common control </t>
  </si>
  <si>
    <t xml:space="preserve">    Legal reserve</t>
  </si>
  <si>
    <t>Other components of equity</t>
  </si>
  <si>
    <t>Total liabilities and equity</t>
  </si>
  <si>
    <t>2018</t>
  </si>
  <si>
    <t>Equity attributable to owners of the parent</t>
  </si>
  <si>
    <t>Three-month period ended 31 March 2018</t>
  </si>
  <si>
    <t>Balance as at 1 January 2018</t>
  </si>
  <si>
    <t>3, 4</t>
  </si>
  <si>
    <t>3, 5</t>
  </si>
  <si>
    <t>3, 11</t>
  </si>
  <si>
    <t>3, 12</t>
  </si>
  <si>
    <t>3, 10</t>
  </si>
  <si>
    <t>Dividends income</t>
  </si>
  <si>
    <t>Acquisition of intangible assets</t>
  </si>
  <si>
    <t>Difference from</t>
  </si>
  <si>
    <t>business combination</t>
  </si>
  <si>
    <t>under common</t>
  </si>
  <si>
    <t>control</t>
  </si>
  <si>
    <t>under common control</t>
  </si>
  <si>
    <t>Transaction with owners, recorded directly in equity</t>
  </si>
  <si>
    <t>Total transactions with owners, recorded directly in equity</t>
  </si>
  <si>
    <t>Profit before income tax expense</t>
  </si>
  <si>
    <t>Profit for the period</t>
  </si>
  <si>
    <t xml:space="preserve">Other receivables </t>
  </si>
  <si>
    <t>Other payables</t>
  </si>
  <si>
    <t xml:space="preserve">   Items that will be reclassified subsequently to profit or loss</t>
  </si>
  <si>
    <t>Exchange differences on translating foreign operations</t>
  </si>
  <si>
    <t>Share of other comprehensive income (expense) of associates</t>
  </si>
  <si>
    <t xml:space="preserve">Other comprehensive income (expense) for the period, </t>
  </si>
  <si>
    <t>Profit attributable to:</t>
  </si>
  <si>
    <t xml:space="preserve">  Owners of the parent</t>
  </si>
  <si>
    <t xml:space="preserve">   Owners of  the parent</t>
  </si>
  <si>
    <r>
      <t>Basic earnings per share</t>
    </r>
    <r>
      <rPr>
        <i/>
        <sz val="14"/>
        <rFont val="Times New Roman"/>
        <family val="1"/>
      </rPr>
      <t/>
    </r>
  </si>
  <si>
    <t>Retained earnings/(Deficit)</t>
  </si>
  <si>
    <t xml:space="preserve">Unappropriated </t>
  </si>
  <si>
    <t>(Deficit)</t>
  </si>
  <si>
    <t>Translating</t>
  </si>
  <si>
    <t>foreign</t>
  </si>
  <si>
    <t>operations</t>
  </si>
  <si>
    <t>surplus</t>
  </si>
  <si>
    <t>of the parent</t>
  </si>
  <si>
    <t xml:space="preserve">   Distributions to owners of the parent</t>
  </si>
  <si>
    <t>paid-up</t>
  </si>
  <si>
    <t>Adjustments to reconcile profit to cash receipts (payments)</t>
  </si>
  <si>
    <t>Decrease in short-term loans to other parties</t>
  </si>
  <si>
    <t>Other long-term investment</t>
  </si>
  <si>
    <t>7, 14</t>
  </si>
  <si>
    <t xml:space="preserve">   Dividends paid in subsidiary</t>
  </si>
  <si>
    <t>Trade and other accounts receivable</t>
  </si>
  <si>
    <t>Trade and other accounts payable</t>
  </si>
  <si>
    <t>Proceeds from short-term borrowings from related party</t>
  </si>
  <si>
    <t>Repayment of short-term borrowings from related party</t>
  </si>
  <si>
    <t>Dividends paid in subsidiary</t>
  </si>
  <si>
    <t>Earnings per share (Baht)</t>
  </si>
  <si>
    <t>income (expense)</t>
  </si>
  <si>
    <t xml:space="preserve">    Other comprehensive income (expense)</t>
  </si>
  <si>
    <t>Total comprehensive income (expense) for the period</t>
  </si>
  <si>
    <t>Balance as at 31 March 2018</t>
  </si>
  <si>
    <t>Balance as at 31 March 2017</t>
  </si>
  <si>
    <t>Loss on written-off of property, plant and equipment</t>
  </si>
  <si>
    <t>Cash and cash equivalents as at 1 January</t>
  </si>
  <si>
    <t>Cash and cash equivalents as at 31 March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</si>
</sst>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_(* #,##0_);_(* \(#,##0\);_(* &quot;-&quot;??_);_(@_)"/>
    <numFmt numFmtId="167" formatCode="_-* #,##0;[Red]\(#,##0\);_-* &quot;-&quot;_-;_-@_-"/>
    <numFmt numFmtId="168" formatCode="0.00_)"/>
    <numFmt numFmtId="169" formatCode="_(* #,##0.00_);_(* \(#,##0.00\);_(* &quot;-&quot;_);_(@_)"/>
  </numFmts>
  <fonts count="20" x14ac:knownFonts="1">
    <font>
      <sz val="11"/>
      <name val="Times New Roman"/>
      <family val="1"/>
    </font>
    <font>
      <sz val="14"/>
      <name val="Cordia New"/>
      <family val="2"/>
    </font>
    <font>
      <sz val="8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b/>
      <sz val="14"/>
      <color indexed="12"/>
      <name val="Times New Roman"/>
      <family val="1"/>
    </font>
    <font>
      <b/>
      <i/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7">
    <xf numFmtId="0" fontId="0" fillId="0" borderId="0"/>
    <xf numFmtId="43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168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46">
    <xf numFmtId="0" fontId="0" fillId="0" borderId="0" xfId="0"/>
    <xf numFmtId="165" fontId="5" fillId="0" borderId="0" xfId="0" applyNumberFormat="1" applyFont="1" applyFill="1" applyAlignment="1">
      <alignment horizontal="left" vertical="center"/>
    </xf>
    <xf numFmtId="165" fontId="5" fillId="0" borderId="0" xfId="0" applyNumberFormat="1" applyFont="1" applyFill="1" applyAlignment="1">
      <alignment vertical="center"/>
    </xf>
    <xf numFmtId="165" fontId="8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Alignment="1">
      <alignment horizontal="left" vertical="center"/>
    </xf>
    <xf numFmtId="165" fontId="9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Border="1" applyAlignment="1">
      <alignment horizontal="left" vertical="center"/>
    </xf>
    <xf numFmtId="41" fontId="5" fillId="0" borderId="0" xfId="1" applyNumberFormat="1" applyFont="1" applyFill="1" applyBorder="1" applyAlignment="1">
      <alignment horizontal="right" vertical="center"/>
    </xf>
    <xf numFmtId="41" fontId="5" fillId="0" borderId="1" xfId="1" applyNumberFormat="1" applyFont="1" applyFill="1" applyBorder="1" applyAlignment="1">
      <alignment horizontal="right" vertical="center"/>
    </xf>
    <xf numFmtId="41" fontId="5" fillId="0" borderId="0" xfId="0" applyNumberFormat="1" applyFont="1" applyFill="1" applyAlignment="1">
      <alignment horizontal="right" vertical="center"/>
    </xf>
    <xf numFmtId="165" fontId="10" fillId="0" borderId="0" xfId="0" applyNumberFormat="1" applyFont="1" applyFill="1" applyAlignment="1">
      <alignment horizontal="center" vertical="center"/>
    </xf>
    <xf numFmtId="165" fontId="7" fillId="0" borderId="0" xfId="0" applyNumberFormat="1" applyFont="1" applyFill="1" applyAlignment="1">
      <alignment horizontal="left" vertical="center"/>
    </xf>
    <xf numFmtId="41" fontId="0" fillId="0" borderId="0" xfId="0" quotePrefix="1" applyNumberFormat="1" applyFont="1" applyFill="1" applyAlignment="1">
      <alignment horizontal="center" vertical="center"/>
    </xf>
    <xf numFmtId="41" fontId="0" fillId="0" borderId="0" xfId="0" applyNumberFormat="1" applyFont="1" applyFill="1" applyBorder="1" applyAlignment="1">
      <alignment horizontal="right" vertical="center"/>
    </xf>
    <xf numFmtId="41" fontId="0" fillId="0" borderId="0" xfId="1" applyNumberFormat="1" applyFont="1" applyFill="1" applyBorder="1" applyAlignment="1">
      <alignment horizontal="right" vertical="center"/>
    </xf>
    <xf numFmtId="41" fontId="0" fillId="0" borderId="0" xfId="0" applyNumberFormat="1" applyFont="1" applyFill="1" applyAlignment="1">
      <alignment vertical="center"/>
    </xf>
    <xf numFmtId="166" fontId="0" fillId="0" borderId="0" xfId="0" applyNumberFormat="1" applyFont="1" applyFill="1" applyAlignment="1">
      <alignment vertical="center"/>
    </xf>
    <xf numFmtId="166" fontId="0" fillId="0" borderId="0" xfId="1" applyNumberFormat="1" applyFont="1" applyFill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41" fontId="0" fillId="0" borderId="0" xfId="0" applyNumberFormat="1" applyFont="1" applyFill="1" applyAlignment="1">
      <alignment horizontal="center" vertical="center"/>
    </xf>
    <xf numFmtId="41" fontId="0" fillId="0" borderId="0" xfId="1" applyNumberFormat="1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41" fontId="5" fillId="0" borderId="2" xfId="1" applyNumberFormat="1" applyFont="1" applyFill="1" applyBorder="1" applyAlignment="1">
      <alignment horizontal="right" vertical="center"/>
    </xf>
    <xf numFmtId="165" fontId="0" fillId="0" borderId="0" xfId="0" applyNumberFormat="1" applyFont="1" applyFill="1" applyAlignment="1">
      <alignment horizontal="left" vertical="center"/>
    </xf>
    <xf numFmtId="165" fontId="0" fillId="0" borderId="0" xfId="0" applyNumberFormat="1" applyFont="1" applyFill="1" applyAlignment="1">
      <alignment vertical="center"/>
    </xf>
    <xf numFmtId="41" fontId="0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Alignment="1">
      <alignment horizontal="right" vertical="center"/>
    </xf>
    <xf numFmtId="41" fontId="0" fillId="0" borderId="0" xfId="0" applyNumberFormat="1" applyFont="1" applyFill="1" applyAlignment="1">
      <alignment horizontal="right" vertical="center"/>
    </xf>
    <xf numFmtId="41" fontId="0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Alignment="1">
      <alignment vertical="center"/>
    </xf>
    <xf numFmtId="41" fontId="13" fillId="0" borderId="0" xfId="1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/>
    </xf>
    <xf numFmtId="41" fontId="0" fillId="0" borderId="0" xfId="0" applyNumberFormat="1" applyFont="1" applyFill="1" applyAlignment="1"/>
    <xf numFmtId="0" fontId="0" fillId="0" borderId="0" xfId="0" applyFont="1" applyFill="1" applyAlignment="1"/>
    <xf numFmtId="41" fontId="0" fillId="0" borderId="0" xfId="2" applyNumberFormat="1" applyFont="1" applyFill="1" applyAlignment="1"/>
    <xf numFmtId="41" fontId="5" fillId="0" borderId="2" xfId="0" applyNumberFormat="1" applyFont="1" applyFill="1" applyBorder="1" applyAlignment="1"/>
    <xf numFmtId="41" fontId="5" fillId="0" borderId="0" xfId="0" applyNumberFormat="1" applyFont="1" applyFill="1" applyAlignment="1"/>
    <xf numFmtId="0" fontId="0" fillId="0" borderId="0" xfId="0" applyFont="1" applyFill="1" applyAlignment="1">
      <alignment wrapText="1"/>
    </xf>
    <xf numFmtId="41" fontId="5" fillId="0" borderId="0" xfId="0" applyNumberFormat="1" applyFont="1" applyFill="1" applyBorder="1" applyAlignment="1"/>
    <xf numFmtId="41" fontId="5" fillId="0" borderId="3" xfId="0" applyNumberFormat="1" applyFont="1" applyFill="1" applyBorder="1" applyAlignment="1"/>
    <xf numFmtId="165" fontId="0" fillId="0" borderId="0" xfId="1" applyNumberFormat="1" applyFont="1" applyFill="1" applyAlignment="1">
      <alignment horizontal="left" vertical="center"/>
    </xf>
    <xf numFmtId="165" fontId="8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Border="1" applyAlignment="1">
      <alignment vertical="center"/>
    </xf>
    <xf numFmtId="41" fontId="0" fillId="0" borderId="0" xfId="1" applyNumberFormat="1" applyFont="1" applyFill="1" applyAlignment="1">
      <alignment vertical="center"/>
    </xf>
    <xf numFmtId="0" fontId="5" fillId="0" borderId="0" xfId="0" applyFont="1" applyFill="1"/>
    <xf numFmtId="0" fontId="0" fillId="0" borderId="0" xfId="0" applyFont="1" applyFill="1" applyAlignment="1">
      <alignment horizontal="center"/>
    </xf>
    <xf numFmtId="41" fontId="0" fillId="0" borderId="0" xfId="1" applyNumberFormat="1" applyFont="1" applyFill="1" applyAlignment="1"/>
    <xf numFmtId="0" fontId="0" fillId="0" borderId="0" xfId="0" applyFont="1" applyFill="1" applyAlignment="1">
      <alignment horizontal="left"/>
    </xf>
    <xf numFmtId="41" fontId="0" fillId="0" borderId="0" xfId="0" applyNumberFormat="1" applyFont="1" applyFill="1" applyBorder="1" applyAlignment="1"/>
    <xf numFmtId="41" fontId="5" fillId="0" borderId="4" xfId="0" applyNumberFormat="1" applyFont="1" applyFill="1" applyBorder="1" applyAlignment="1"/>
    <xf numFmtId="41" fontId="5" fillId="0" borderId="5" xfId="0" applyNumberFormat="1" applyFont="1" applyFill="1" applyBorder="1" applyAlignment="1"/>
    <xf numFmtId="41" fontId="0" fillId="0" borderId="3" xfId="0" applyNumberFormat="1" applyFont="1" applyFill="1" applyBorder="1" applyAlignment="1"/>
    <xf numFmtId="0" fontId="0" fillId="0" borderId="0" xfId="0" applyFont="1" applyFill="1" applyAlignment="1">
      <alignment horizontal="left" wrapText="1"/>
    </xf>
    <xf numFmtId="37" fontId="0" fillId="0" borderId="0" xfId="0" applyNumberFormat="1" applyFont="1" applyFill="1" applyAlignment="1"/>
    <xf numFmtId="41" fontId="0" fillId="0" borderId="5" xfId="0" applyNumberFormat="1" applyFont="1" applyFill="1" applyBorder="1" applyAlignment="1"/>
    <xf numFmtId="166" fontId="0" fillId="0" borderId="0" xfId="1" applyNumberFormat="1" applyFont="1" applyFill="1" applyAlignment="1"/>
    <xf numFmtId="0" fontId="5" fillId="0" borderId="0" xfId="0" applyFont="1" applyFill="1" applyBorder="1" applyAlignment="1"/>
    <xf numFmtId="166" fontId="5" fillId="0" borderId="0" xfId="1" applyNumberFormat="1" applyFont="1" applyFill="1" applyAlignment="1">
      <alignment vertical="center"/>
    </xf>
    <xf numFmtId="0" fontId="9" fillId="0" borderId="0" xfId="0" applyFont="1" applyFill="1" applyAlignment="1">
      <alignment wrapText="1"/>
    </xf>
    <xf numFmtId="0" fontId="5" fillId="0" borderId="0" xfId="0" applyFont="1" applyFill="1" applyAlignment="1"/>
    <xf numFmtId="37" fontId="5" fillId="0" borderId="0" xfId="0" applyNumberFormat="1" applyFont="1" applyFill="1" applyBorder="1" applyAlignment="1"/>
    <xf numFmtId="41" fontId="13" fillId="0" borderId="0" xfId="0" applyNumberFormat="1" applyFont="1" applyFill="1" applyAlignment="1">
      <alignment horizontal="right" vertical="center"/>
    </xf>
    <xf numFmtId="165" fontId="14" fillId="0" borderId="0" xfId="0" applyNumberFormat="1" applyFont="1" applyFill="1" applyAlignment="1">
      <alignment horizontal="center" vertical="center"/>
    </xf>
    <xf numFmtId="41" fontId="6" fillId="0" borderId="0" xfId="0" applyNumberFormat="1" applyFont="1" applyFill="1" applyAlignment="1">
      <alignment horizontal="right" vertical="center"/>
    </xf>
    <xf numFmtId="41" fontId="6" fillId="0" borderId="0" xfId="0" applyNumberFormat="1" applyFont="1" applyFill="1" applyAlignment="1">
      <alignment horizontal="left" vertical="center"/>
    </xf>
    <xf numFmtId="41" fontId="15" fillId="0" borderId="0" xfId="0" applyNumberFormat="1" applyFont="1" applyFill="1" applyBorder="1" applyAlignment="1">
      <alignment horizontal="right" vertical="center"/>
    </xf>
    <xf numFmtId="41" fontId="15" fillId="0" borderId="0" xfId="0" applyNumberFormat="1" applyFont="1" applyFill="1" applyAlignment="1">
      <alignment horizontal="right" vertical="center"/>
    </xf>
    <xf numFmtId="41" fontId="15" fillId="0" borderId="0" xfId="0" applyNumberFormat="1" applyFont="1" applyFill="1" applyAlignment="1">
      <alignment horizontal="center" vertical="center"/>
    </xf>
    <xf numFmtId="165" fontId="15" fillId="0" borderId="0" xfId="0" applyNumberFormat="1" applyFont="1" applyFill="1" applyAlignment="1">
      <alignment vertical="center"/>
    </xf>
    <xf numFmtId="165" fontId="15" fillId="0" borderId="0" xfId="0" applyNumberFormat="1" applyFont="1" applyFill="1" applyBorder="1" applyAlignment="1">
      <alignment vertical="center"/>
    </xf>
    <xf numFmtId="165" fontId="14" fillId="0" borderId="0" xfId="1" applyNumberFormat="1" applyFont="1" applyFill="1" applyBorder="1" applyAlignment="1">
      <alignment horizontal="center" vertical="center"/>
    </xf>
    <xf numFmtId="165" fontId="15" fillId="0" borderId="0" xfId="1" applyNumberFormat="1" applyFont="1" applyFill="1" applyBorder="1" applyAlignment="1">
      <alignment horizontal="left" vertical="center"/>
    </xf>
    <xf numFmtId="41" fontId="15" fillId="0" borderId="0" xfId="1" applyNumberFormat="1" applyFont="1" applyFill="1" applyBorder="1" applyAlignment="1">
      <alignment vertical="center"/>
    </xf>
    <xf numFmtId="41" fontId="15" fillId="0" borderId="0" xfId="1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left" vertical="center"/>
    </xf>
    <xf numFmtId="41" fontId="15" fillId="0" borderId="0" xfId="0" applyNumberFormat="1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left" vertical="center"/>
    </xf>
    <xf numFmtId="41" fontId="13" fillId="0" borderId="0" xfId="0" applyNumberFormat="1" applyFont="1" applyFill="1" applyAlignment="1">
      <alignment vertical="center"/>
    </xf>
    <xf numFmtId="165" fontId="10" fillId="0" borderId="0" xfId="1" applyNumberFormat="1" applyFont="1" applyFill="1" applyAlignment="1">
      <alignment horizontal="center" vertical="center"/>
    </xf>
    <xf numFmtId="165" fontId="13" fillId="0" borderId="0" xfId="1" applyNumberFormat="1" applyFont="1" applyFill="1" applyAlignment="1">
      <alignment horizontal="left" vertical="center"/>
    </xf>
    <xf numFmtId="41" fontId="13" fillId="0" borderId="0" xfId="1" applyNumberFormat="1" applyFont="1" applyFill="1" applyAlignment="1">
      <alignment vertical="center"/>
    </xf>
    <xf numFmtId="166" fontId="13" fillId="0" borderId="0" xfId="1" applyNumberFormat="1" applyFont="1" applyFill="1" applyAlignment="1">
      <alignment vertical="center"/>
    </xf>
    <xf numFmtId="41" fontId="5" fillId="0" borderId="0" xfId="0" applyNumberFormat="1" applyFont="1" applyFill="1" applyBorder="1" applyAlignment="1">
      <alignment horizontal="left" vertical="center"/>
    </xf>
    <xf numFmtId="41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41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41" fontId="6" fillId="0" borderId="0" xfId="0" applyNumberFormat="1" applyFont="1" applyFill="1" applyBorder="1" applyAlignment="1">
      <alignment horizontal="left" vertical="center"/>
    </xf>
    <xf numFmtId="41" fontId="0" fillId="0" borderId="0" xfId="0" applyNumberFormat="1" applyFont="1" applyFill="1"/>
    <xf numFmtId="41" fontId="0" fillId="0" borderId="0" xfId="0" applyNumberFormat="1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1" fontId="0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49" fontId="0" fillId="0" borderId="0" xfId="0" quotePrefix="1" applyNumberFormat="1" applyFont="1" applyFill="1" applyAlignment="1">
      <alignment horizontal="center"/>
    </xf>
    <xf numFmtId="49" fontId="0" fillId="0" borderId="0" xfId="0" quotePrefix="1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/>
    <xf numFmtId="41" fontId="0" fillId="0" borderId="0" xfId="0" applyNumberFormat="1" applyFont="1" applyFill="1" applyAlignment="1">
      <alignment horizontal="right"/>
    </xf>
    <xf numFmtId="41" fontId="0" fillId="0" borderId="0" xfId="0" applyNumberFormat="1" applyFill="1" applyAlignment="1">
      <alignment horizontal="right"/>
    </xf>
    <xf numFmtId="41" fontId="0" fillId="0" borderId="0" xfId="2" applyNumberFormat="1" applyFont="1" applyFill="1" applyAlignment="1">
      <alignment horizontal="right"/>
    </xf>
    <xf numFmtId="41" fontId="5" fillId="0" borderId="2" xfId="4" applyNumberFormat="1" applyFont="1" applyFill="1" applyBorder="1" applyAlignment="1">
      <alignment horizontal="right" vertical="center"/>
    </xf>
    <xf numFmtId="166" fontId="0" fillId="0" borderId="0" xfId="0" applyNumberFormat="1" applyFont="1" applyFill="1" applyAlignment="1"/>
    <xf numFmtId="41" fontId="4" fillId="0" borderId="0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wrapText="1"/>
    </xf>
    <xf numFmtId="0" fontId="9" fillId="0" borderId="0" xfId="0" applyFont="1" applyFill="1" applyAlignment="1"/>
    <xf numFmtId="0" fontId="0" fillId="0" borderId="0" xfId="0" applyFill="1" applyAlignment="1">
      <alignment horizontal="left" wrapText="1"/>
    </xf>
    <xf numFmtId="0" fontId="15" fillId="0" borderId="0" xfId="0" applyFont="1" applyFill="1"/>
    <xf numFmtId="169" fontId="0" fillId="0" borderId="0" xfId="0" applyNumberFormat="1" applyFont="1" applyFill="1" applyAlignment="1">
      <alignment vertical="center"/>
    </xf>
    <xf numFmtId="41" fontId="4" fillId="0" borderId="0" xfId="2" applyNumberFormat="1" applyFont="1" applyFill="1" applyBorder="1" applyAlignment="1"/>
    <xf numFmtId="41" fontId="4" fillId="0" borderId="0" xfId="1" applyNumberFormat="1" applyFont="1" applyFill="1" applyAlignment="1"/>
    <xf numFmtId="165" fontId="6" fillId="0" borderId="0" xfId="0" applyNumberFormat="1" applyFont="1" applyFill="1" applyAlignment="1">
      <alignment vertical="center"/>
    </xf>
    <xf numFmtId="41" fontId="15" fillId="0" borderId="0" xfId="0" applyNumberFormat="1" applyFont="1" applyFill="1" applyAlignment="1">
      <alignment vertical="center"/>
    </xf>
    <xf numFmtId="165" fontId="15" fillId="0" borderId="0" xfId="0" applyNumberFormat="1" applyFont="1" applyFill="1" applyAlignment="1">
      <alignment horizontal="left" vertical="center"/>
    </xf>
    <xf numFmtId="41" fontId="6" fillId="0" borderId="0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/>
    </xf>
    <xf numFmtId="49" fontId="15" fillId="0" borderId="0" xfId="0" quotePrefix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6" fillId="0" borderId="0" xfId="0" applyFont="1" applyAlignment="1">
      <alignment wrapText="1"/>
    </xf>
    <xf numFmtId="0" fontId="14" fillId="0" borderId="0" xfId="0" applyFont="1" applyFill="1" applyAlignment="1">
      <alignment horizontal="center"/>
    </xf>
    <xf numFmtId="166" fontId="15" fillId="0" borderId="0" xfId="1" applyNumberFormat="1" applyFont="1" applyFill="1" applyAlignment="1"/>
    <xf numFmtId="0" fontId="15" fillId="0" borderId="0" xfId="0" applyFont="1" applyFill="1" applyBorder="1" applyAlignment="1"/>
    <xf numFmtId="0" fontId="15" fillId="0" borderId="0" xfId="0" applyFont="1" applyFill="1" applyAlignment="1"/>
    <xf numFmtId="166" fontId="15" fillId="0" borderId="0" xfId="1" applyNumberFormat="1" applyFont="1" applyFill="1" applyBorder="1" applyAlignment="1"/>
    <xf numFmtId="0" fontId="15" fillId="0" borderId="0" xfId="0" applyFont="1" applyFill="1" applyAlignment="1">
      <alignment horizontal="left"/>
    </xf>
    <xf numFmtId="0" fontId="6" fillId="0" borderId="0" xfId="0" applyFont="1" applyAlignment="1">
      <alignment wrapText="1"/>
    </xf>
    <xf numFmtId="37" fontId="6" fillId="0" borderId="2" xfId="0" applyNumberFormat="1" applyFont="1" applyFill="1" applyBorder="1" applyAlignment="1"/>
    <xf numFmtId="0" fontId="6" fillId="0" borderId="0" xfId="0" applyFont="1" applyFill="1" applyBorder="1" applyAlignment="1"/>
    <xf numFmtId="37" fontId="6" fillId="0" borderId="4" xfId="0" applyNumberFormat="1" applyFont="1" applyFill="1" applyBorder="1" applyAlignment="1"/>
    <xf numFmtId="0" fontId="16" fillId="0" borderId="0" xfId="0" applyFont="1" applyFill="1" applyAlignment="1">
      <alignment horizontal="left"/>
    </xf>
    <xf numFmtId="41" fontId="15" fillId="0" borderId="0" xfId="1" applyNumberFormat="1" applyFont="1" applyFill="1" applyBorder="1" applyAlignment="1"/>
    <xf numFmtId="0" fontId="15" fillId="0" borderId="0" xfId="0" applyFont="1" applyFill="1" applyAlignment="1">
      <alignment wrapText="1"/>
    </xf>
    <xf numFmtId="165" fontId="6" fillId="0" borderId="0" xfId="0" applyNumberFormat="1" applyFont="1" applyFill="1" applyAlignment="1">
      <alignment horizontal="left" vertical="center"/>
    </xf>
    <xf numFmtId="165" fontId="16" fillId="0" borderId="0" xfId="0" applyNumberFormat="1" applyFont="1" applyFill="1" applyAlignment="1">
      <alignment horizontal="center" vertical="center"/>
    </xf>
    <xf numFmtId="41" fontId="6" fillId="0" borderId="0" xfId="1" applyNumberFormat="1" applyFont="1" applyFill="1" applyBorder="1" applyAlignment="1">
      <alignment horizontal="right" vertical="center"/>
    </xf>
    <xf numFmtId="41" fontId="15" fillId="0" borderId="5" xfId="1" applyNumberFormat="1" applyFont="1" applyFill="1" applyBorder="1" applyAlignment="1"/>
    <xf numFmtId="0" fontId="6" fillId="0" borderId="0" xfId="0" applyFont="1" applyFill="1" applyAlignment="1"/>
    <xf numFmtId="37" fontId="6" fillId="0" borderId="0" xfId="0" applyNumberFormat="1" applyFont="1" applyFill="1" applyBorder="1" applyAlignment="1"/>
    <xf numFmtId="41" fontId="6" fillId="0" borderId="1" xfId="1" applyNumberFormat="1" applyFont="1" applyFill="1" applyBorder="1" applyAlignment="1">
      <alignment horizontal="right" vertical="center"/>
    </xf>
    <xf numFmtId="0" fontId="16" fillId="0" borderId="0" xfId="0" applyFont="1" applyFill="1" applyAlignment="1"/>
    <xf numFmtId="166" fontId="15" fillId="0" borderId="5" xfId="1" applyNumberFormat="1" applyFont="1" applyFill="1" applyBorder="1" applyAlignment="1"/>
    <xf numFmtId="37" fontId="6" fillId="0" borderId="5" xfId="0" applyNumberFormat="1" applyFont="1" applyFill="1" applyBorder="1" applyAlignment="1"/>
    <xf numFmtId="3" fontId="6" fillId="0" borderId="0" xfId="0" applyNumberFormat="1" applyFont="1" applyFill="1" applyBorder="1" applyAlignment="1"/>
    <xf numFmtId="43" fontId="6" fillId="0" borderId="0" xfId="1" applyFont="1" applyFill="1" applyBorder="1" applyAlignment="1"/>
    <xf numFmtId="37" fontId="6" fillId="0" borderId="1" xfId="0" applyNumberFormat="1" applyFont="1" applyFill="1" applyBorder="1" applyAlignment="1"/>
    <xf numFmtId="37" fontId="15" fillId="0" borderId="0" xfId="0" applyNumberFormat="1" applyFont="1" applyFill="1" applyBorder="1" applyAlignment="1"/>
    <xf numFmtId="3" fontId="6" fillId="0" borderId="0" xfId="0" applyNumberFormat="1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2" fontId="15" fillId="0" borderId="0" xfId="0" applyNumberFormat="1" applyFont="1" applyFill="1" applyBorder="1" applyAlignment="1"/>
    <xf numFmtId="0" fontId="7" fillId="0" borderId="0" xfId="0" applyFont="1" applyFill="1"/>
    <xf numFmtId="39" fontId="15" fillId="0" borderId="3" xfId="0" applyNumberFormat="1" applyFont="1" applyFill="1" applyBorder="1" applyAlignment="1"/>
    <xf numFmtId="49" fontId="15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wrapText="1"/>
    </xf>
    <xf numFmtId="49" fontId="15" fillId="0" borderId="0" xfId="0" applyNumberFormat="1" applyFont="1" applyFill="1" applyAlignment="1">
      <alignment wrapText="1"/>
    </xf>
    <xf numFmtId="0" fontId="15" fillId="0" borderId="0" xfId="0" applyFont="1" applyAlignment="1"/>
    <xf numFmtId="166" fontId="15" fillId="0" borderId="0" xfId="1" quotePrefix="1" applyNumberFormat="1" applyFont="1" applyFill="1" applyBorder="1" applyAlignment="1">
      <alignment horizontal="right"/>
    </xf>
    <xf numFmtId="37" fontId="6" fillId="0" borderId="0" xfId="0" applyNumberFormat="1" applyFont="1" applyFill="1" applyBorder="1" applyAlignment="1">
      <alignment horizontal="right"/>
    </xf>
    <xf numFmtId="167" fontId="13" fillId="0" borderId="0" xfId="0" applyNumberFormat="1" applyFont="1" applyFill="1" applyAlignment="1">
      <alignment vertical="center"/>
    </xf>
    <xf numFmtId="167" fontId="1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13" fillId="0" borderId="0" xfId="0" applyNumberFormat="1" applyFont="1" applyFill="1" applyBorder="1" applyAlignment="1">
      <alignment horizontal="left" vertical="center"/>
    </xf>
    <xf numFmtId="41" fontId="13" fillId="0" borderId="0" xfId="0" applyNumberFormat="1" applyFont="1" applyFill="1" applyBorder="1" applyAlignment="1">
      <alignment vertical="center"/>
    </xf>
    <xf numFmtId="41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Alignment="1">
      <alignment horizontal="left" vertical="center"/>
    </xf>
    <xf numFmtId="41" fontId="7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/>
    </xf>
    <xf numFmtId="49" fontId="13" fillId="0" borderId="0" xfId="0" quotePrefix="1" applyNumberFormat="1" applyFont="1" applyFill="1" applyAlignment="1">
      <alignment horizontal="center" vertical="center"/>
    </xf>
    <xf numFmtId="0" fontId="18" fillId="0" borderId="0" xfId="0" applyNumberFormat="1" applyFont="1" applyFill="1" applyAlignment="1">
      <alignment horizontal="left" vertical="center"/>
    </xf>
    <xf numFmtId="41" fontId="10" fillId="0" borderId="0" xfId="0" applyNumberFormat="1" applyFont="1" applyFill="1" applyAlignment="1">
      <alignment horizontal="center" vertical="center"/>
    </xf>
    <xf numFmtId="41" fontId="13" fillId="0" borderId="0" xfId="5" applyNumberFormat="1" applyFont="1" applyFill="1" applyAlignment="1">
      <alignment horizontal="right" vertical="center"/>
    </xf>
    <xf numFmtId="41" fontId="13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left" vertical="center"/>
    </xf>
    <xf numFmtId="41" fontId="13" fillId="0" borderId="0" xfId="5" applyNumberFormat="1" applyFont="1" applyFill="1" applyAlignment="1">
      <alignment horizontal="center" vertical="center"/>
    </xf>
    <xf numFmtId="41" fontId="13" fillId="0" borderId="5" xfId="1" applyNumberFormat="1" applyFont="1" applyFill="1" applyBorder="1" applyAlignment="1">
      <alignment horizontal="right" vertical="center"/>
    </xf>
    <xf numFmtId="41" fontId="13" fillId="0" borderId="5" xfId="5" applyNumberFormat="1" applyFont="1" applyFill="1" applyBorder="1" applyAlignment="1">
      <alignment horizontal="right" vertical="center"/>
    </xf>
    <xf numFmtId="0" fontId="13" fillId="0" borderId="0" xfId="1" applyNumberFormat="1" applyFont="1" applyFill="1" applyAlignment="1">
      <alignment horizontal="left" vertical="center"/>
    </xf>
    <xf numFmtId="41" fontId="13" fillId="0" borderId="0" xfId="1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Alignment="1">
      <alignment horizontal="right" vertical="center"/>
    </xf>
    <xf numFmtId="41" fontId="7" fillId="0" borderId="0" xfId="0" applyNumberFormat="1" applyFont="1" applyFill="1" applyAlignment="1">
      <alignment horizontal="right" vertical="center"/>
    </xf>
    <xf numFmtId="164" fontId="13" fillId="0" borderId="0" xfId="1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165" fontId="18" fillId="0" borderId="0" xfId="0" applyNumberFormat="1" applyFont="1" applyFill="1" applyAlignment="1">
      <alignment horizontal="left" vertical="center"/>
    </xf>
    <xf numFmtId="41" fontId="13" fillId="0" borderId="0" xfId="0" applyNumberFormat="1" applyFont="1" applyFill="1" applyBorder="1" applyAlignment="1">
      <alignment horizontal="center" vertical="center"/>
    </xf>
    <xf numFmtId="41" fontId="13" fillId="0" borderId="0" xfId="1" applyNumberFormat="1" applyFont="1" applyFill="1" applyBorder="1" applyAlignment="1">
      <alignment horizontal="right" vertical="center"/>
    </xf>
    <xf numFmtId="165" fontId="7" fillId="0" borderId="0" xfId="0" applyNumberFormat="1" applyFont="1" applyFill="1" applyAlignment="1">
      <alignment vertical="center"/>
    </xf>
    <xf numFmtId="41" fontId="13" fillId="0" borderId="0" xfId="1" applyNumberFormat="1" applyFont="1" applyFill="1" applyAlignment="1">
      <alignment horizontal="center" vertical="center"/>
    </xf>
    <xf numFmtId="165" fontId="19" fillId="0" borderId="0" xfId="0" applyNumberFormat="1" applyFont="1" applyFill="1" applyAlignment="1">
      <alignment horizontal="left" vertical="center"/>
    </xf>
    <xf numFmtId="41" fontId="7" fillId="0" borderId="2" xfId="0" applyNumberFormat="1" applyFont="1" applyFill="1" applyBorder="1" applyAlignment="1">
      <alignment horizontal="right" vertical="center"/>
    </xf>
    <xf numFmtId="41" fontId="7" fillId="0" borderId="4" xfId="0" applyNumberFormat="1" applyFont="1" applyFill="1" applyBorder="1" applyAlignment="1">
      <alignment horizontal="right" vertical="center"/>
    </xf>
    <xf numFmtId="41" fontId="13" fillId="0" borderId="5" xfId="0" applyNumberFormat="1" applyFont="1" applyFill="1" applyBorder="1" applyAlignment="1">
      <alignment horizontal="right" vertical="center"/>
    </xf>
    <xf numFmtId="41" fontId="7" fillId="0" borderId="4" xfId="1" applyNumberFormat="1" applyFont="1" applyFill="1" applyBorder="1" applyAlignment="1">
      <alignment horizontal="right" vertical="center"/>
    </xf>
    <xf numFmtId="41" fontId="7" fillId="0" borderId="1" xfId="0" applyNumberFormat="1" applyFont="1" applyFill="1" applyBorder="1" applyAlignment="1">
      <alignment horizontal="right" vertical="center"/>
    </xf>
    <xf numFmtId="41" fontId="7" fillId="0" borderId="3" xfId="0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 vertical="center"/>
    </xf>
    <xf numFmtId="41" fontId="13" fillId="0" borderId="0" xfId="0" applyNumberFormat="1" applyFont="1" applyFill="1" applyAlignment="1">
      <alignment horizontal="left" vertical="center"/>
    </xf>
    <xf numFmtId="0" fontId="7" fillId="0" borderId="0" xfId="32" applyNumberFormat="1" applyFont="1" applyFill="1" applyAlignment="1">
      <alignment horizontal="left" vertical="center"/>
    </xf>
    <xf numFmtId="41" fontId="13" fillId="0" borderId="0" xfId="32" applyNumberFormat="1" applyFont="1" applyFill="1" applyAlignment="1">
      <alignment horizontal="right" vertical="center"/>
    </xf>
    <xf numFmtId="165" fontId="13" fillId="0" borderId="0" xfId="32" applyNumberFormat="1" applyFont="1" applyFill="1" applyAlignment="1">
      <alignment horizontal="left" vertical="center"/>
    </xf>
    <xf numFmtId="41" fontId="13" fillId="0" borderId="0" xfId="32" applyNumberFormat="1" applyFont="1" applyFill="1" applyAlignment="1">
      <alignment vertical="center"/>
    </xf>
    <xf numFmtId="41" fontId="13" fillId="0" borderId="0" xfId="32" applyNumberFormat="1" applyFont="1" applyFill="1" applyBorder="1" applyAlignment="1">
      <alignment horizontal="right" vertical="center"/>
    </xf>
    <xf numFmtId="41" fontId="5" fillId="0" borderId="0" xfId="1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41" fontId="5" fillId="0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10" fillId="0" borderId="0" xfId="0" applyNumberFormat="1" applyFont="1" applyFill="1" applyAlignment="1">
      <alignment horizontal="center" vertical="center"/>
    </xf>
    <xf numFmtId="41" fontId="0" fillId="0" borderId="0" xfId="4" applyNumberFormat="1" applyFont="1" applyFill="1" applyAlignment="1">
      <alignment horizontal="center" vertical="center"/>
    </xf>
    <xf numFmtId="41" fontId="0" fillId="0" borderId="0" xfId="5" applyNumberFormat="1" applyFont="1" applyFill="1" applyBorder="1" applyAlignment="1">
      <alignment horizontal="right" vertical="center"/>
    </xf>
    <xf numFmtId="41" fontId="0" fillId="0" borderId="0" xfId="4" applyNumberFormat="1" applyFont="1" applyFill="1" applyBorder="1" applyAlignment="1">
      <alignment horizontal="right" vertical="center"/>
    </xf>
    <xf numFmtId="41" fontId="5" fillId="0" borderId="0" xfId="4" applyNumberFormat="1" applyFont="1" applyFill="1" applyBorder="1" applyAlignment="1">
      <alignment horizontal="right" vertical="center"/>
    </xf>
    <xf numFmtId="43" fontId="0" fillId="0" borderId="0" xfId="1" applyFont="1" applyFill="1"/>
    <xf numFmtId="43" fontId="0" fillId="0" borderId="0" xfId="0" applyNumberFormat="1" applyFont="1" applyFill="1"/>
    <xf numFmtId="41" fontId="5" fillId="0" borderId="0" xfId="4" applyNumberFormat="1" applyFont="1" applyFill="1" applyAlignment="1">
      <alignment horizontal="center" vertical="center"/>
    </xf>
    <xf numFmtId="41" fontId="5" fillId="0" borderId="0" xfId="5" applyNumberFormat="1" applyFont="1" applyFill="1" applyBorder="1" applyAlignment="1">
      <alignment horizontal="right" vertical="center"/>
    </xf>
    <xf numFmtId="41" fontId="5" fillId="0" borderId="0" xfId="1" applyNumberFormat="1" applyFont="1" applyFill="1" applyAlignment="1">
      <alignment horizontal="center" vertical="center"/>
    </xf>
    <xf numFmtId="41" fontId="5" fillId="0" borderId="0" xfId="1" applyNumberFormat="1" applyFont="1" applyFill="1" applyAlignment="1">
      <alignment horizontal="right" vertical="center"/>
    </xf>
    <xf numFmtId="41" fontId="4" fillId="0" borderId="0" xfId="1" applyNumberFormat="1" applyFont="1" applyFill="1" applyAlignment="1">
      <alignment horizontal="center" vertical="center"/>
    </xf>
    <xf numFmtId="41" fontId="4" fillId="0" borderId="2" xfId="1" applyNumberFormat="1" applyFont="1" applyFill="1" applyBorder="1" applyAlignment="1">
      <alignment horizontal="right" vertical="center"/>
    </xf>
    <xf numFmtId="41" fontId="4" fillId="0" borderId="2" xfId="4" applyNumberFormat="1" applyFont="1" applyFill="1" applyBorder="1" applyAlignment="1">
      <alignment horizontal="right" vertical="center"/>
    </xf>
    <xf numFmtId="41" fontId="4" fillId="0" borderId="0" xfId="1" applyNumberFormat="1" applyFont="1" applyFill="1" applyBorder="1" applyAlignment="1">
      <alignment vertical="center"/>
    </xf>
    <xf numFmtId="0" fontId="9" fillId="0" borderId="0" xfId="0" applyNumberFormat="1" applyFont="1" applyFill="1" applyAlignment="1">
      <alignment vertical="center"/>
    </xf>
    <xf numFmtId="41" fontId="5" fillId="0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Alignment="1">
      <alignment horizontal="center" vertical="center"/>
    </xf>
    <xf numFmtId="41" fontId="5" fillId="0" borderId="0" xfId="1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 wrapText="1"/>
    </xf>
    <xf numFmtId="41" fontId="14" fillId="0" borderId="0" xfId="0" applyNumberFormat="1" applyFont="1" applyFill="1" applyAlignment="1">
      <alignment horizontal="center" vertical="center"/>
    </xf>
    <xf numFmtId="41" fontId="6" fillId="0" borderId="0" xfId="0" applyNumberFormat="1" applyFont="1" applyFill="1" applyBorder="1" applyAlignment="1">
      <alignment horizontal="center" vertical="center"/>
    </xf>
    <xf numFmtId="41" fontId="6" fillId="0" borderId="0" xfId="1" applyNumberFormat="1" applyFont="1" applyFill="1" applyBorder="1" applyAlignment="1">
      <alignment horizontal="center" vertical="center"/>
    </xf>
    <xf numFmtId="41" fontId="0" fillId="0" borderId="5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0" fillId="0" borderId="5" xfId="0" applyNumberFormat="1" applyFont="1" applyFill="1" applyBorder="1" applyAlignment="1">
      <alignment horizontal="center"/>
    </xf>
    <xf numFmtId="41" fontId="5" fillId="0" borderId="0" xfId="0" applyNumberFormat="1" applyFon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41" fontId="10" fillId="0" borderId="0" xfId="0" applyNumberFormat="1" applyFont="1" applyFill="1" applyAlignment="1">
      <alignment horizontal="center" vertical="center"/>
    </xf>
    <xf numFmtId="41" fontId="7" fillId="0" borderId="0" xfId="0" applyNumberFormat="1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 wrapText="1"/>
    </xf>
  </cellXfs>
  <cellStyles count="37">
    <cellStyle name="Comma" xfId="1" builtinId="3"/>
    <cellStyle name="Comma [0]" xfId="2" builtinId="6"/>
    <cellStyle name="Comma 2" xfId="3"/>
    <cellStyle name="Comma 2 2 3" xfId="36"/>
    <cellStyle name="Comma 3" xfId="4"/>
    <cellStyle name="Comma 3 2 3" xfId="34"/>
    <cellStyle name="Comma 3 5" xfId="35"/>
    <cellStyle name="Comma 4" xfId="5"/>
    <cellStyle name="Normal" xfId="0" builtinId="0"/>
    <cellStyle name="Normal - Style1" xfId="6"/>
    <cellStyle name="Normal 10" xfId="7"/>
    <cellStyle name="Normal 11" xfId="8"/>
    <cellStyle name="Normal 12" xfId="9"/>
    <cellStyle name="Normal 13" xfId="10"/>
    <cellStyle name="Normal 14" xfId="11"/>
    <cellStyle name="Normal 15" xfId="12"/>
    <cellStyle name="Normal 16" xfId="13"/>
    <cellStyle name="Normal 17" xfId="14"/>
    <cellStyle name="Normal 18" xfId="15"/>
    <cellStyle name="Normal 19" xfId="16"/>
    <cellStyle name="Normal 2" xfId="17"/>
    <cellStyle name="Normal 2 2" xfId="18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3" xfId="25"/>
    <cellStyle name="Normal 4" xfId="26"/>
    <cellStyle name="Normal 5" xfId="27"/>
    <cellStyle name="Normal 6" xfId="28"/>
    <cellStyle name="Normal 7" xfId="29"/>
    <cellStyle name="Normal 8" xfId="30"/>
    <cellStyle name="Normal 9" xfId="31"/>
    <cellStyle name="Normal_Sheet1" xfId="32"/>
    <cellStyle name="Percent 2" xfId="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abSelected="1" view="pageBreakPreview" topLeftCell="A73" zoomScale="110" zoomScaleNormal="100" zoomScaleSheetLayoutView="110" workbookViewId="0">
      <selection activeCell="H84" sqref="H84"/>
    </sheetView>
  </sheetViews>
  <sheetFormatPr defaultRowHeight="15" x14ac:dyDescent="0.25"/>
  <cols>
    <col min="1" max="1" width="42.28515625" style="23" customWidth="1"/>
    <col min="2" max="2" width="5.85546875" style="21" customWidth="1"/>
    <col min="3" max="3" width="1.140625" style="23" customWidth="1"/>
    <col min="4" max="4" width="12.28515625" style="15" customWidth="1"/>
    <col min="5" max="5" width="1.140625" style="27" customWidth="1"/>
    <col min="6" max="6" width="12.28515625" style="15" customWidth="1"/>
    <col min="7" max="7" width="1.140625" style="15" customWidth="1"/>
    <col min="8" max="8" width="12.28515625" style="27" customWidth="1"/>
    <col min="9" max="9" width="1.140625" style="27" customWidth="1"/>
    <col min="10" max="10" width="13.140625" style="27" customWidth="1"/>
    <col min="11" max="16384" width="9.140625" style="24"/>
  </cols>
  <sheetData>
    <row r="1" spans="1:10" s="69" customFormat="1" ht="18.75" customHeight="1" x14ac:dyDescent="0.25">
      <c r="A1" s="6" t="s">
        <v>81</v>
      </c>
      <c r="B1" s="74"/>
      <c r="C1" s="75"/>
      <c r="D1" s="76"/>
      <c r="E1" s="65"/>
      <c r="F1" s="76"/>
      <c r="G1" s="76"/>
      <c r="H1" s="65"/>
      <c r="I1" s="65"/>
      <c r="J1" s="65"/>
    </row>
    <row r="2" spans="1:10" s="29" customFormat="1" ht="18.75" customHeight="1" x14ac:dyDescent="0.25">
      <c r="A2" s="11" t="s">
        <v>52</v>
      </c>
      <c r="B2" s="10"/>
      <c r="C2" s="77"/>
      <c r="D2" s="78"/>
      <c r="E2" s="61"/>
      <c r="F2" s="78"/>
      <c r="G2" s="78"/>
      <c r="H2" s="61"/>
      <c r="I2" s="61"/>
      <c r="J2" s="61"/>
    </row>
    <row r="3" spans="1:10" ht="18.75" customHeight="1" x14ac:dyDescent="0.25"/>
    <row r="4" spans="1:10" ht="18.75" customHeight="1" x14ac:dyDescent="0.25">
      <c r="D4" s="230" t="s">
        <v>2</v>
      </c>
      <c r="E4" s="230"/>
      <c r="F4" s="230"/>
      <c r="G4" s="230"/>
      <c r="H4" s="232" t="s">
        <v>16</v>
      </c>
      <c r="I4" s="232"/>
      <c r="J4" s="232"/>
    </row>
    <row r="5" spans="1:10" ht="18.75" customHeight="1" x14ac:dyDescent="0.25">
      <c r="C5" s="1"/>
      <c r="D5" s="230" t="s">
        <v>17</v>
      </c>
      <c r="E5" s="230"/>
      <c r="F5" s="230"/>
      <c r="G5" s="230"/>
      <c r="H5" s="230" t="s">
        <v>17</v>
      </c>
      <c r="I5" s="230"/>
      <c r="J5" s="230"/>
    </row>
    <row r="6" spans="1:10" ht="18.75" customHeight="1" x14ac:dyDescent="0.25">
      <c r="C6" s="1"/>
      <c r="D6" s="12" t="s">
        <v>97</v>
      </c>
      <c r="E6" s="12"/>
      <c r="F6" s="12" t="s">
        <v>1</v>
      </c>
      <c r="G6" s="12"/>
      <c r="H6" s="12" t="s">
        <v>97</v>
      </c>
      <c r="I6" s="12"/>
      <c r="J6" s="12" t="s">
        <v>1</v>
      </c>
    </row>
    <row r="7" spans="1:10" ht="18.75" customHeight="1" x14ac:dyDescent="0.25">
      <c r="A7" s="1" t="s">
        <v>18</v>
      </c>
      <c r="B7" s="3" t="s">
        <v>26</v>
      </c>
      <c r="C7" s="1"/>
      <c r="D7" s="101" t="s">
        <v>169</v>
      </c>
      <c r="E7" s="100"/>
      <c r="F7" s="101" t="s">
        <v>96</v>
      </c>
      <c r="G7" s="99"/>
      <c r="H7" s="101" t="s">
        <v>169</v>
      </c>
      <c r="I7" s="100"/>
      <c r="J7" s="101" t="s">
        <v>96</v>
      </c>
    </row>
    <row r="8" spans="1:10" ht="18.75" customHeight="1" x14ac:dyDescent="0.25">
      <c r="A8" s="1"/>
      <c r="B8" s="3"/>
      <c r="C8" s="1"/>
      <c r="D8" s="101" t="s">
        <v>126</v>
      </c>
      <c r="E8" s="100"/>
      <c r="F8" s="101"/>
      <c r="G8" s="99"/>
      <c r="H8" s="101" t="s">
        <v>126</v>
      </c>
      <c r="I8" s="100"/>
      <c r="J8" s="101"/>
    </row>
    <row r="9" spans="1:10" ht="18.75" customHeight="1" x14ac:dyDescent="0.25">
      <c r="A9" s="1"/>
      <c r="B9" s="3"/>
      <c r="C9" s="1"/>
      <c r="D9" s="231" t="s">
        <v>99</v>
      </c>
      <c r="E9" s="231"/>
      <c r="F9" s="231"/>
      <c r="G9" s="231"/>
      <c r="H9" s="231"/>
      <c r="I9" s="231"/>
      <c r="J9" s="231"/>
    </row>
    <row r="10" spans="1:10" s="33" customFormat="1" ht="18.75" customHeight="1" x14ac:dyDescent="0.25">
      <c r="A10" s="58" t="s">
        <v>19</v>
      </c>
      <c r="B10" s="31"/>
      <c r="C10" s="31"/>
      <c r="D10" s="32"/>
      <c r="E10" s="32"/>
      <c r="F10" s="32"/>
      <c r="G10" s="32"/>
      <c r="H10" s="32"/>
      <c r="I10" s="32"/>
      <c r="J10" s="32"/>
    </row>
    <row r="11" spans="1:10" s="33" customFormat="1" ht="18.75" customHeight="1" x14ac:dyDescent="0.25">
      <c r="A11" s="37" t="s">
        <v>53</v>
      </c>
      <c r="B11" s="31"/>
      <c r="C11" s="31"/>
      <c r="D11" s="32">
        <v>241722</v>
      </c>
      <c r="E11" s="32"/>
      <c r="F11" s="32">
        <v>190167</v>
      </c>
      <c r="G11" s="32"/>
      <c r="H11" s="32">
        <v>58042</v>
      </c>
      <c r="I11" s="32"/>
      <c r="J11" s="32">
        <v>43551</v>
      </c>
    </row>
    <row r="12" spans="1:10" s="33" customFormat="1" ht="18.75" customHeight="1" x14ac:dyDescent="0.25">
      <c r="A12" s="37" t="s">
        <v>82</v>
      </c>
      <c r="B12" s="31" t="s">
        <v>173</v>
      </c>
      <c r="C12" s="31"/>
      <c r="D12" s="32">
        <v>921208</v>
      </c>
      <c r="E12" s="32"/>
      <c r="F12" s="32">
        <v>971286</v>
      </c>
      <c r="G12" s="32"/>
      <c r="H12" s="105">
        <v>803794</v>
      </c>
      <c r="I12" s="32"/>
      <c r="J12" s="105">
        <v>825467</v>
      </c>
    </row>
    <row r="13" spans="1:10" s="33" customFormat="1" ht="18.75" customHeight="1" x14ac:dyDescent="0.25">
      <c r="A13" s="37" t="s">
        <v>189</v>
      </c>
      <c r="B13" s="31" t="s">
        <v>174</v>
      </c>
      <c r="C13" s="31"/>
      <c r="D13" s="32">
        <v>108889</v>
      </c>
      <c r="E13" s="32"/>
      <c r="F13" s="32">
        <v>107749</v>
      </c>
      <c r="G13" s="32"/>
      <c r="H13" s="32">
        <v>111077</v>
      </c>
      <c r="I13" s="32"/>
      <c r="J13" s="32">
        <v>98851</v>
      </c>
    </row>
    <row r="14" spans="1:10" s="33" customFormat="1" ht="18.75" customHeight="1" x14ac:dyDescent="0.25">
      <c r="A14" s="37" t="s">
        <v>45</v>
      </c>
      <c r="B14" s="31">
        <v>3</v>
      </c>
      <c r="C14" s="31"/>
      <c r="D14" s="34">
        <v>0</v>
      </c>
      <c r="E14" s="34"/>
      <c r="F14" s="34">
        <v>0</v>
      </c>
      <c r="G14" s="34"/>
      <c r="H14" s="32">
        <v>1428203</v>
      </c>
      <c r="I14" s="32"/>
      <c r="J14" s="32">
        <v>1447203</v>
      </c>
    </row>
    <row r="15" spans="1:10" s="33" customFormat="1" ht="18.75" customHeight="1" x14ac:dyDescent="0.25">
      <c r="A15" s="37" t="s">
        <v>36</v>
      </c>
      <c r="B15" s="31"/>
      <c r="C15" s="31"/>
      <c r="D15" s="32">
        <v>1264321</v>
      </c>
      <c r="E15" s="32"/>
      <c r="F15" s="32">
        <v>1306336</v>
      </c>
      <c r="G15" s="32"/>
      <c r="H15" s="32">
        <v>761780</v>
      </c>
      <c r="I15" s="32"/>
      <c r="J15" s="32">
        <v>907406</v>
      </c>
    </row>
    <row r="16" spans="1:10" s="33" customFormat="1" ht="18.75" customHeight="1" x14ac:dyDescent="0.25">
      <c r="A16" s="37" t="s">
        <v>0</v>
      </c>
      <c r="B16" s="31"/>
      <c r="C16" s="31"/>
      <c r="D16" s="32">
        <v>68188</v>
      </c>
      <c r="E16" s="32"/>
      <c r="F16" s="32">
        <v>83063</v>
      </c>
      <c r="G16" s="32"/>
      <c r="H16" s="32">
        <v>37325</v>
      </c>
      <c r="I16" s="32"/>
      <c r="J16" s="32">
        <v>61596</v>
      </c>
    </row>
    <row r="17" spans="1:10" s="33" customFormat="1" ht="18.75" customHeight="1" x14ac:dyDescent="0.25">
      <c r="A17" s="110" t="s">
        <v>54</v>
      </c>
      <c r="B17" s="31"/>
      <c r="C17" s="31"/>
      <c r="D17" s="35">
        <f>SUM(D11:D16)</f>
        <v>2604328</v>
      </c>
      <c r="E17" s="36"/>
      <c r="F17" s="35">
        <f>SUM(F11:F16)</f>
        <v>2658601</v>
      </c>
      <c r="G17" s="38"/>
      <c r="H17" s="35">
        <f>SUM(H11:H16)</f>
        <v>3200221</v>
      </c>
      <c r="I17" s="36"/>
      <c r="J17" s="35">
        <f>SUM(J11:J16)</f>
        <v>3384074</v>
      </c>
    </row>
    <row r="18" spans="1:10" ht="18.75" customHeight="1" x14ac:dyDescent="0.25">
      <c r="D18" s="26"/>
      <c r="E18" s="26"/>
      <c r="F18" s="26"/>
      <c r="G18" s="26"/>
      <c r="H18" s="26"/>
      <c r="I18" s="26"/>
      <c r="J18" s="26"/>
    </row>
    <row r="19" spans="1:10" s="33" customFormat="1" ht="18.95" customHeight="1" x14ac:dyDescent="0.25">
      <c r="A19" s="58" t="s">
        <v>21</v>
      </c>
      <c r="B19" s="31"/>
      <c r="C19" s="31"/>
      <c r="D19" s="104"/>
      <c r="E19" s="32"/>
      <c r="F19" s="104"/>
      <c r="G19" s="32"/>
      <c r="H19" s="32"/>
      <c r="I19" s="32"/>
      <c r="J19" s="32"/>
    </row>
    <row r="20" spans="1:10" s="33" customFormat="1" ht="18.95" customHeight="1" x14ac:dyDescent="0.25">
      <c r="A20" s="37" t="s">
        <v>158</v>
      </c>
      <c r="B20" s="31"/>
      <c r="C20" s="31"/>
      <c r="D20" s="104">
        <v>10000</v>
      </c>
      <c r="E20" s="32"/>
      <c r="F20" s="104">
        <v>10000</v>
      </c>
      <c r="G20" s="32"/>
      <c r="H20" s="32">
        <v>0</v>
      </c>
      <c r="I20" s="32"/>
      <c r="J20" s="32">
        <v>0</v>
      </c>
    </row>
    <row r="21" spans="1:10" s="33" customFormat="1" ht="18.75" customHeight="1" x14ac:dyDescent="0.25">
      <c r="A21" s="37" t="s">
        <v>94</v>
      </c>
      <c r="B21" s="31">
        <v>6</v>
      </c>
      <c r="C21" s="31"/>
      <c r="D21" s="104">
        <v>31787</v>
      </c>
      <c r="E21" s="32"/>
      <c r="F21" s="104">
        <v>32304</v>
      </c>
      <c r="G21" s="32"/>
      <c r="H21" s="32">
        <v>0</v>
      </c>
      <c r="I21" s="32"/>
      <c r="J21" s="32">
        <v>0</v>
      </c>
    </row>
    <row r="22" spans="1:10" s="33" customFormat="1" ht="18.75" customHeight="1" x14ac:dyDescent="0.25">
      <c r="A22" s="37" t="s">
        <v>27</v>
      </c>
      <c r="B22" s="31">
        <v>7</v>
      </c>
      <c r="C22" s="31"/>
      <c r="D22" s="106">
        <v>0</v>
      </c>
      <c r="E22" s="32"/>
      <c r="F22" s="106">
        <v>0</v>
      </c>
      <c r="G22" s="34"/>
      <c r="H22" s="32">
        <v>1929960</v>
      </c>
      <c r="I22" s="32"/>
      <c r="J22" s="32">
        <v>1929960</v>
      </c>
    </row>
    <row r="23" spans="1:10" s="33" customFormat="1" ht="18.75" customHeight="1" x14ac:dyDescent="0.25">
      <c r="A23" s="102" t="s">
        <v>211</v>
      </c>
      <c r="B23" s="31">
        <v>7</v>
      </c>
      <c r="C23" s="31"/>
      <c r="D23" s="32">
        <v>100000</v>
      </c>
      <c r="E23" s="32"/>
      <c r="F23" s="32">
        <v>100000</v>
      </c>
      <c r="G23" s="34"/>
      <c r="H23" s="32">
        <v>100000</v>
      </c>
      <c r="I23" s="32"/>
      <c r="J23" s="32">
        <v>100000</v>
      </c>
    </row>
    <row r="24" spans="1:10" s="33" customFormat="1" ht="18.75" customHeight="1" x14ac:dyDescent="0.25">
      <c r="A24" s="37" t="s">
        <v>55</v>
      </c>
      <c r="B24" s="31"/>
      <c r="C24" s="31"/>
      <c r="D24" s="104">
        <v>557950</v>
      </c>
      <c r="E24" s="32"/>
      <c r="F24" s="104">
        <v>557950</v>
      </c>
      <c r="G24" s="32"/>
      <c r="H24" s="32">
        <v>120450</v>
      </c>
      <c r="I24" s="32"/>
      <c r="J24" s="32">
        <v>120450</v>
      </c>
    </row>
    <row r="25" spans="1:10" s="33" customFormat="1" ht="18.75" customHeight="1" x14ac:dyDescent="0.25">
      <c r="A25" s="37" t="s">
        <v>56</v>
      </c>
      <c r="B25" s="31">
        <v>8</v>
      </c>
      <c r="C25" s="31"/>
      <c r="D25" s="105">
        <v>3331462</v>
      </c>
      <c r="E25" s="32"/>
      <c r="F25" s="105">
        <v>3343089</v>
      </c>
      <c r="G25" s="32"/>
      <c r="H25" s="32">
        <v>1133597</v>
      </c>
      <c r="I25" s="32"/>
      <c r="J25" s="32">
        <v>1145343</v>
      </c>
    </row>
    <row r="26" spans="1:10" s="33" customFormat="1" ht="18.75" customHeight="1" x14ac:dyDescent="0.25">
      <c r="A26" s="37" t="s">
        <v>159</v>
      </c>
      <c r="B26" s="31"/>
      <c r="C26" s="31"/>
      <c r="D26" s="104">
        <v>5583</v>
      </c>
      <c r="E26" s="32"/>
      <c r="F26" s="104">
        <v>5246</v>
      </c>
      <c r="G26" s="32"/>
      <c r="H26" s="32">
        <v>453</v>
      </c>
      <c r="I26" s="32"/>
      <c r="J26" s="32">
        <v>494</v>
      </c>
    </row>
    <row r="27" spans="1:10" s="33" customFormat="1" ht="18.75" customHeight="1" x14ac:dyDescent="0.25">
      <c r="A27" s="37" t="s">
        <v>57</v>
      </c>
      <c r="B27" s="31"/>
      <c r="C27" s="31"/>
      <c r="D27" s="104">
        <v>193157</v>
      </c>
      <c r="E27" s="32"/>
      <c r="F27" s="104">
        <v>193157</v>
      </c>
      <c r="G27" s="32"/>
      <c r="H27" s="32">
        <v>6270</v>
      </c>
      <c r="I27" s="32"/>
      <c r="J27" s="32">
        <v>6270</v>
      </c>
    </row>
    <row r="28" spans="1:10" s="33" customFormat="1" ht="18.75" customHeight="1" x14ac:dyDescent="0.25">
      <c r="A28" s="37" t="s">
        <v>58</v>
      </c>
      <c r="B28" s="31">
        <v>9</v>
      </c>
      <c r="C28" s="31"/>
      <c r="D28" s="104">
        <v>882471</v>
      </c>
      <c r="E28" s="32"/>
      <c r="F28" s="104">
        <v>877437</v>
      </c>
      <c r="G28" s="32"/>
      <c r="H28" s="34">
        <v>0</v>
      </c>
      <c r="I28" s="32"/>
      <c r="J28" s="34">
        <v>0</v>
      </c>
    </row>
    <row r="29" spans="1:10" s="33" customFormat="1" ht="18.75" customHeight="1" x14ac:dyDescent="0.25">
      <c r="A29" s="37" t="s">
        <v>59</v>
      </c>
      <c r="C29" s="31"/>
      <c r="D29" s="104">
        <v>172230</v>
      </c>
      <c r="E29" s="32"/>
      <c r="F29" s="104">
        <v>165229</v>
      </c>
      <c r="G29" s="32"/>
      <c r="H29" s="32">
        <v>166237</v>
      </c>
      <c r="I29" s="32"/>
      <c r="J29" s="32">
        <v>159392</v>
      </c>
    </row>
    <row r="30" spans="1:10" s="33" customFormat="1" ht="18.75" customHeight="1" x14ac:dyDescent="0.25">
      <c r="A30" s="33" t="s">
        <v>83</v>
      </c>
      <c r="B30" s="31"/>
      <c r="C30" s="31"/>
      <c r="D30" s="104">
        <v>36549</v>
      </c>
      <c r="E30" s="32"/>
      <c r="F30" s="104">
        <v>36549</v>
      </c>
      <c r="G30" s="32"/>
      <c r="H30" s="34">
        <v>0</v>
      </c>
      <c r="I30" s="32"/>
      <c r="J30" s="34">
        <v>0</v>
      </c>
    </row>
    <row r="31" spans="1:10" s="33" customFormat="1" ht="18.75" customHeight="1" x14ac:dyDescent="0.25">
      <c r="A31" s="37" t="s">
        <v>13</v>
      </c>
      <c r="B31" s="31"/>
      <c r="C31" s="31"/>
      <c r="D31" s="104">
        <v>19355</v>
      </c>
      <c r="E31" s="32"/>
      <c r="F31" s="104">
        <v>19422</v>
      </c>
      <c r="G31" s="32"/>
      <c r="H31" s="32">
        <v>0</v>
      </c>
      <c r="I31" s="32"/>
      <c r="J31" s="32">
        <v>0</v>
      </c>
    </row>
    <row r="32" spans="1:10" s="33" customFormat="1" ht="18.75" customHeight="1" x14ac:dyDescent="0.25">
      <c r="A32" s="37" t="s">
        <v>28</v>
      </c>
      <c r="B32" s="31"/>
      <c r="C32" s="31"/>
      <c r="D32" s="104">
        <v>9875</v>
      </c>
      <c r="E32" s="32"/>
      <c r="F32" s="104">
        <v>8637</v>
      </c>
      <c r="G32" s="32"/>
      <c r="H32" s="32">
        <v>2911</v>
      </c>
      <c r="I32" s="32"/>
      <c r="J32" s="32">
        <v>1671</v>
      </c>
    </row>
    <row r="33" spans="1:10" s="33" customFormat="1" ht="18.75" customHeight="1" x14ac:dyDescent="0.25">
      <c r="A33" s="110" t="s">
        <v>60</v>
      </c>
      <c r="B33" s="31"/>
      <c r="C33" s="31"/>
      <c r="D33" s="35">
        <f>SUM(D20:D32)</f>
        <v>5350419</v>
      </c>
      <c r="E33" s="36"/>
      <c r="F33" s="35">
        <f>SUM(F20:F32)</f>
        <v>5349020</v>
      </c>
      <c r="G33" s="38"/>
      <c r="H33" s="35">
        <f>SUM(H20:H32)</f>
        <v>3459878</v>
      </c>
      <c r="I33" s="36"/>
      <c r="J33" s="35">
        <f>SUM(J20:J32)</f>
        <v>3463580</v>
      </c>
    </row>
    <row r="34" spans="1:10" s="33" customFormat="1" ht="18.75" customHeight="1" x14ac:dyDescent="0.25">
      <c r="A34" s="110"/>
      <c r="B34" s="31"/>
      <c r="C34" s="31"/>
      <c r="D34" s="38"/>
      <c r="E34" s="36"/>
      <c r="F34" s="38"/>
      <c r="G34" s="38"/>
      <c r="H34" s="38"/>
      <c r="I34" s="36"/>
      <c r="J34" s="38"/>
    </row>
    <row r="35" spans="1:10" s="33" customFormat="1" ht="18.75" customHeight="1" thickBot="1" x14ac:dyDescent="0.3">
      <c r="A35" s="59" t="s">
        <v>22</v>
      </c>
      <c r="B35" s="31"/>
      <c r="C35" s="31"/>
      <c r="D35" s="39">
        <f>D17+D33</f>
        <v>7954747</v>
      </c>
      <c r="E35" s="36"/>
      <c r="F35" s="39">
        <f>F17+F33</f>
        <v>8007621</v>
      </c>
      <c r="G35" s="38"/>
      <c r="H35" s="39">
        <f>H17+H33</f>
        <v>6660099</v>
      </c>
      <c r="I35" s="36"/>
      <c r="J35" s="39">
        <f>J17+J33</f>
        <v>6847654</v>
      </c>
    </row>
    <row r="36" spans="1:10" ht="18.75" customHeight="1" thickTop="1" x14ac:dyDescent="0.25">
      <c r="D36" s="26"/>
      <c r="E36" s="26"/>
      <c r="F36" s="26"/>
      <c r="G36" s="26"/>
      <c r="H36" s="26"/>
      <c r="I36" s="26"/>
      <c r="J36" s="26"/>
    </row>
    <row r="37" spans="1:10" ht="18.75" customHeight="1" x14ac:dyDescent="0.25">
      <c r="A37" s="40"/>
      <c r="B37" s="41"/>
      <c r="C37" s="40"/>
      <c r="D37" s="14"/>
      <c r="E37" s="26"/>
      <c r="F37" s="14"/>
      <c r="G37" s="14"/>
      <c r="H37" s="14"/>
      <c r="I37" s="26"/>
      <c r="J37" s="14"/>
    </row>
    <row r="38" spans="1:10" s="68" customFormat="1" ht="18.75" customHeight="1" x14ac:dyDescent="0.25">
      <c r="A38" s="6" t="s">
        <v>81</v>
      </c>
      <c r="B38" s="70"/>
      <c r="C38" s="71"/>
      <c r="D38" s="72"/>
      <c r="E38" s="73"/>
      <c r="F38" s="72"/>
      <c r="G38" s="72"/>
      <c r="H38" s="73"/>
      <c r="I38" s="73"/>
      <c r="J38" s="73"/>
    </row>
    <row r="39" spans="1:10" s="29" customFormat="1" ht="18.75" customHeight="1" x14ac:dyDescent="0.25">
      <c r="A39" s="11" t="str">
        <f>A2</f>
        <v>Statement of financial position</v>
      </c>
      <c r="B39" s="79"/>
      <c r="C39" s="80"/>
      <c r="D39" s="81"/>
      <c r="E39" s="30"/>
      <c r="F39" s="81"/>
      <c r="G39" s="81"/>
      <c r="H39" s="30"/>
      <c r="I39" s="30"/>
      <c r="J39" s="30"/>
    </row>
    <row r="40" spans="1:10" ht="13.5" customHeight="1" x14ac:dyDescent="0.25">
      <c r="A40" s="40"/>
      <c r="B40" s="41"/>
      <c r="C40" s="40"/>
      <c r="D40" s="43"/>
      <c r="E40" s="26"/>
      <c r="F40" s="43"/>
      <c r="G40" s="43"/>
      <c r="H40" s="26"/>
      <c r="I40" s="26"/>
      <c r="J40" s="26"/>
    </row>
    <row r="41" spans="1:10" ht="18" customHeight="1" x14ac:dyDescent="0.25">
      <c r="A41" s="40"/>
      <c r="D41" s="230" t="s">
        <v>2</v>
      </c>
      <c r="E41" s="230"/>
      <c r="F41" s="230"/>
      <c r="G41" s="230"/>
      <c r="H41" s="232" t="s">
        <v>16</v>
      </c>
      <c r="I41" s="232"/>
      <c r="J41" s="232"/>
    </row>
    <row r="42" spans="1:10" ht="18" customHeight="1" x14ac:dyDescent="0.25">
      <c r="A42" s="40"/>
      <c r="C42" s="1"/>
      <c r="D42" s="230" t="s">
        <v>17</v>
      </c>
      <c r="E42" s="230"/>
      <c r="F42" s="230"/>
      <c r="G42" s="230"/>
      <c r="H42" s="230" t="s">
        <v>17</v>
      </c>
      <c r="I42" s="230"/>
      <c r="J42" s="230"/>
    </row>
    <row r="43" spans="1:10" ht="18" customHeight="1" x14ac:dyDescent="0.25">
      <c r="C43" s="1"/>
      <c r="D43" s="12" t="s">
        <v>97</v>
      </c>
      <c r="E43" s="12"/>
      <c r="F43" s="12" t="s">
        <v>1</v>
      </c>
      <c r="G43" s="12"/>
      <c r="H43" s="12" t="s">
        <v>97</v>
      </c>
      <c r="I43" s="12"/>
      <c r="J43" s="12" t="s">
        <v>1</v>
      </c>
    </row>
    <row r="44" spans="1:10" ht="18" customHeight="1" x14ac:dyDescent="0.25">
      <c r="A44" s="44" t="s">
        <v>160</v>
      </c>
      <c r="B44" s="3" t="s">
        <v>26</v>
      </c>
      <c r="C44" s="1"/>
      <c r="D44" s="101" t="s">
        <v>169</v>
      </c>
      <c r="E44" s="100"/>
      <c r="F44" s="101" t="s">
        <v>96</v>
      </c>
      <c r="G44" s="99"/>
      <c r="H44" s="101" t="s">
        <v>169</v>
      </c>
      <c r="I44" s="100"/>
      <c r="J44" s="101" t="s">
        <v>96</v>
      </c>
    </row>
    <row r="45" spans="1:10" ht="18" customHeight="1" x14ac:dyDescent="0.25">
      <c r="A45" s="44"/>
      <c r="B45" s="3"/>
      <c r="C45" s="1"/>
      <c r="D45" s="101" t="s">
        <v>126</v>
      </c>
      <c r="E45" s="100"/>
      <c r="F45" s="101"/>
      <c r="G45" s="99"/>
      <c r="H45" s="101" t="s">
        <v>126</v>
      </c>
      <c r="I45" s="100"/>
      <c r="J45" s="101"/>
    </row>
    <row r="46" spans="1:10" ht="18" customHeight="1" x14ac:dyDescent="0.25">
      <c r="A46" s="40"/>
      <c r="D46" s="231" t="s">
        <v>99</v>
      </c>
      <c r="E46" s="231"/>
      <c r="F46" s="231"/>
      <c r="G46" s="231"/>
      <c r="H46" s="231"/>
      <c r="I46" s="231"/>
      <c r="J46" s="231"/>
    </row>
    <row r="47" spans="1:10" s="33" customFormat="1" ht="18" customHeight="1" x14ac:dyDescent="0.25">
      <c r="A47" s="111" t="s">
        <v>20</v>
      </c>
      <c r="B47" s="45"/>
      <c r="C47" s="45"/>
      <c r="D47" s="32"/>
      <c r="E47" s="32"/>
      <c r="F47" s="32"/>
      <c r="G47" s="32"/>
      <c r="H47" s="32"/>
      <c r="I47" s="32"/>
      <c r="J47" s="32"/>
    </row>
    <row r="48" spans="1:10" s="33" customFormat="1" ht="18" customHeight="1" x14ac:dyDescent="0.25">
      <c r="A48" s="33" t="s">
        <v>127</v>
      </c>
      <c r="B48" s="31"/>
      <c r="C48" s="31"/>
      <c r="D48" s="32"/>
      <c r="E48" s="32"/>
      <c r="F48" s="32"/>
      <c r="G48" s="32"/>
      <c r="H48" s="32"/>
      <c r="I48" s="32"/>
      <c r="J48" s="32"/>
    </row>
    <row r="49" spans="1:10" s="33" customFormat="1" ht="18" customHeight="1" x14ac:dyDescent="0.25">
      <c r="A49" s="33" t="s">
        <v>85</v>
      </c>
      <c r="B49" s="31">
        <v>10</v>
      </c>
      <c r="C49" s="31"/>
      <c r="D49" s="32">
        <v>3344590</v>
      </c>
      <c r="E49" s="32"/>
      <c r="F49" s="32">
        <v>3402761</v>
      </c>
      <c r="G49" s="32"/>
      <c r="H49" s="32">
        <v>2754593</v>
      </c>
      <c r="I49" s="32"/>
      <c r="J49" s="32">
        <v>2907325</v>
      </c>
    </row>
    <row r="50" spans="1:10" s="33" customFormat="1" ht="18" customHeight="1" x14ac:dyDescent="0.25">
      <c r="A50" s="37" t="s">
        <v>84</v>
      </c>
      <c r="B50" s="31" t="s">
        <v>175</v>
      </c>
      <c r="C50" s="31"/>
      <c r="D50" s="32">
        <v>209078</v>
      </c>
      <c r="E50" s="32"/>
      <c r="F50" s="32">
        <v>204763</v>
      </c>
      <c r="G50" s="32"/>
      <c r="H50" s="32">
        <v>22152</v>
      </c>
      <c r="I50" s="32"/>
      <c r="J50" s="32">
        <v>46945</v>
      </c>
    </row>
    <row r="51" spans="1:10" s="33" customFormat="1" ht="18" customHeight="1" x14ac:dyDescent="0.25">
      <c r="A51" s="37" t="s">
        <v>190</v>
      </c>
      <c r="B51" s="31" t="s">
        <v>176</v>
      </c>
      <c r="C51" s="31"/>
      <c r="D51" s="32">
        <v>105080</v>
      </c>
      <c r="E51" s="32"/>
      <c r="F51" s="32">
        <v>154780</v>
      </c>
      <c r="G51" s="32"/>
      <c r="H51" s="32">
        <v>40569</v>
      </c>
      <c r="I51" s="32"/>
      <c r="J51" s="32">
        <v>50380</v>
      </c>
    </row>
    <row r="52" spans="1:10" s="33" customFormat="1" ht="18" customHeight="1" x14ac:dyDescent="0.25">
      <c r="A52" s="103" t="s">
        <v>128</v>
      </c>
      <c r="B52" s="31" t="s">
        <v>177</v>
      </c>
      <c r="C52" s="31"/>
      <c r="D52" s="32">
        <v>8000</v>
      </c>
      <c r="E52" s="46"/>
      <c r="F52" s="32">
        <v>8000</v>
      </c>
      <c r="G52" s="32"/>
      <c r="H52" s="32">
        <v>37000</v>
      </c>
      <c r="I52" s="32"/>
      <c r="J52" s="32">
        <v>32000</v>
      </c>
    </row>
    <row r="53" spans="1:10" s="33" customFormat="1" ht="18" customHeight="1" x14ac:dyDescent="0.25">
      <c r="A53" s="33" t="s">
        <v>146</v>
      </c>
      <c r="B53" s="31"/>
      <c r="C53" s="31"/>
      <c r="D53" s="32"/>
      <c r="E53" s="46"/>
      <c r="F53" s="32"/>
      <c r="G53" s="32"/>
      <c r="H53" s="32"/>
      <c r="I53" s="32"/>
      <c r="J53" s="32"/>
    </row>
    <row r="54" spans="1:10" s="33" customFormat="1" ht="18" customHeight="1" x14ac:dyDescent="0.25">
      <c r="A54" s="33" t="s">
        <v>85</v>
      </c>
      <c r="B54" s="31">
        <v>10</v>
      </c>
      <c r="C54" s="31"/>
      <c r="D54" s="32">
        <v>115000</v>
      </c>
      <c r="E54" s="32"/>
      <c r="F54" s="32">
        <v>108750</v>
      </c>
      <c r="G54" s="32"/>
      <c r="H54" s="32">
        <v>65000</v>
      </c>
      <c r="I54" s="32"/>
      <c r="J54" s="32">
        <v>58750</v>
      </c>
    </row>
    <row r="55" spans="1:10" s="33" customFormat="1" ht="18" customHeight="1" x14ac:dyDescent="0.25">
      <c r="A55" s="103" t="s">
        <v>161</v>
      </c>
      <c r="B55" s="31">
        <v>10</v>
      </c>
      <c r="C55" s="31"/>
      <c r="D55" s="32">
        <v>76316</v>
      </c>
      <c r="E55" s="32"/>
      <c r="F55" s="32">
        <v>74805</v>
      </c>
      <c r="G55" s="32"/>
      <c r="H55" s="32">
        <v>74712</v>
      </c>
      <c r="I55" s="32"/>
      <c r="J55" s="32">
        <v>73160</v>
      </c>
    </row>
    <row r="56" spans="1:10" s="33" customFormat="1" ht="18" customHeight="1" x14ac:dyDescent="0.25">
      <c r="A56" s="37" t="s">
        <v>76</v>
      </c>
      <c r="B56" s="31"/>
      <c r="C56" s="31"/>
      <c r="D56" s="32">
        <v>43816</v>
      </c>
      <c r="E56" s="32"/>
      <c r="F56" s="32">
        <v>76055</v>
      </c>
      <c r="G56" s="32"/>
      <c r="H56" s="32">
        <v>4677</v>
      </c>
      <c r="I56" s="32"/>
      <c r="J56" s="32">
        <v>29741</v>
      </c>
    </row>
    <row r="57" spans="1:10" s="33" customFormat="1" ht="18" customHeight="1" x14ac:dyDescent="0.25">
      <c r="A57" s="37" t="s">
        <v>129</v>
      </c>
      <c r="B57" s="31"/>
      <c r="C57" s="31"/>
      <c r="D57" s="32">
        <v>6423</v>
      </c>
      <c r="E57" s="32"/>
      <c r="F57" s="32">
        <v>9212</v>
      </c>
      <c r="G57" s="32"/>
      <c r="H57" s="32">
        <v>0</v>
      </c>
      <c r="I57" s="34"/>
      <c r="J57" s="32">
        <v>0</v>
      </c>
    </row>
    <row r="58" spans="1:10" s="33" customFormat="1" ht="18" customHeight="1" x14ac:dyDescent="0.25">
      <c r="A58" s="37" t="s">
        <v>7</v>
      </c>
      <c r="B58" s="31"/>
      <c r="C58" s="31"/>
      <c r="D58" s="32">
        <v>3543</v>
      </c>
      <c r="E58" s="32"/>
      <c r="F58" s="32">
        <v>5324</v>
      </c>
      <c r="G58" s="32"/>
      <c r="H58" s="32">
        <v>1646</v>
      </c>
      <c r="I58" s="32"/>
      <c r="J58" s="32">
        <v>3171</v>
      </c>
    </row>
    <row r="59" spans="1:10" s="33" customFormat="1" ht="18" customHeight="1" x14ac:dyDescent="0.25">
      <c r="A59" s="110" t="s">
        <v>61</v>
      </c>
      <c r="B59" s="31"/>
      <c r="C59" s="31"/>
      <c r="D59" s="35">
        <f>SUM(D49:D58)</f>
        <v>3911846</v>
      </c>
      <c r="E59" s="36"/>
      <c r="F59" s="35">
        <f>SUM(F49:F58)</f>
        <v>4044450</v>
      </c>
      <c r="G59" s="38"/>
      <c r="H59" s="35">
        <f>SUM(H49:H58)</f>
        <v>3000349</v>
      </c>
      <c r="I59" s="36"/>
      <c r="J59" s="35">
        <f>SUM(J49:J58)</f>
        <v>3201472</v>
      </c>
    </row>
    <row r="60" spans="1:10" ht="8.25" customHeight="1" x14ac:dyDescent="0.25">
      <c r="B60" s="3"/>
      <c r="D60" s="26"/>
      <c r="E60" s="26"/>
      <c r="F60" s="26"/>
      <c r="G60" s="26"/>
      <c r="H60" s="26"/>
      <c r="I60" s="26"/>
      <c r="J60" s="26"/>
    </row>
    <row r="61" spans="1:10" s="33" customFormat="1" ht="18" customHeight="1" x14ac:dyDescent="0.25">
      <c r="A61" s="58" t="s">
        <v>62</v>
      </c>
      <c r="B61" s="31"/>
      <c r="C61" s="31"/>
      <c r="D61" s="32"/>
      <c r="E61" s="32"/>
      <c r="F61" s="32"/>
      <c r="G61" s="32"/>
      <c r="H61" s="32"/>
      <c r="I61" s="32"/>
      <c r="J61" s="32"/>
    </row>
    <row r="62" spans="1:10" s="33" customFormat="1" ht="18" customHeight="1" x14ac:dyDescent="0.25">
      <c r="A62" s="47" t="s">
        <v>130</v>
      </c>
      <c r="B62" s="31">
        <v>10</v>
      </c>
      <c r="C62" s="31"/>
      <c r="D62" s="32">
        <v>1092500</v>
      </c>
      <c r="E62" s="32"/>
      <c r="F62" s="32">
        <v>1123750</v>
      </c>
      <c r="G62" s="32"/>
      <c r="H62" s="34">
        <v>880000</v>
      </c>
      <c r="I62" s="32"/>
      <c r="J62" s="34">
        <v>898750</v>
      </c>
    </row>
    <row r="63" spans="1:10" s="33" customFormat="1" ht="18" customHeight="1" x14ac:dyDescent="0.25">
      <c r="A63" s="47" t="s">
        <v>86</v>
      </c>
      <c r="B63" s="31">
        <v>10</v>
      </c>
      <c r="C63" s="31"/>
      <c r="D63" s="32">
        <v>75524</v>
      </c>
      <c r="E63" s="32"/>
      <c r="F63" s="32">
        <v>90643</v>
      </c>
      <c r="G63" s="32"/>
      <c r="H63" s="34">
        <v>72119</v>
      </c>
      <c r="I63" s="32"/>
      <c r="J63" s="34">
        <v>86827</v>
      </c>
    </row>
    <row r="64" spans="1:10" s="33" customFormat="1" ht="18" customHeight="1" x14ac:dyDescent="0.25">
      <c r="A64" s="37" t="s">
        <v>125</v>
      </c>
      <c r="B64" s="31"/>
      <c r="C64" s="31"/>
      <c r="D64" s="32">
        <v>67565</v>
      </c>
      <c r="E64" s="32"/>
      <c r="F64" s="32">
        <v>67169</v>
      </c>
      <c r="G64" s="32"/>
      <c r="H64" s="32">
        <v>49259</v>
      </c>
      <c r="I64" s="32"/>
      <c r="J64" s="32">
        <v>49069</v>
      </c>
    </row>
    <row r="65" spans="1:10" s="33" customFormat="1" ht="18" customHeight="1" x14ac:dyDescent="0.25">
      <c r="A65" s="37" t="s">
        <v>63</v>
      </c>
      <c r="B65" s="31"/>
      <c r="C65" s="31"/>
      <c r="D65" s="32">
        <v>250827</v>
      </c>
      <c r="E65" s="32"/>
      <c r="F65" s="32">
        <v>239532</v>
      </c>
      <c r="G65" s="32"/>
      <c r="H65" s="34">
        <v>67245</v>
      </c>
      <c r="I65" s="46"/>
      <c r="J65" s="34">
        <v>62978</v>
      </c>
    </row>
    <row r="66" spans="1:10" s="33" customFormat="1" ht="18" customHeight="1" x14ac:dyDescent="0.25">
      <c r="A66" s="102" t="s">
        <v>95</v>
      </c>
      <c r="B66" s="31"/>
      <c r="C66" s="31"/>
      <c r="D66" s="32">
        <v>3000</v>
      </c>
      <c r="E66" s="32"/>
      <c r="F66" s="32">
        <v>3000</v>
      </c>
      <c r="G66" s="32"/>
      <c r="H66" s="34">
        <v>0</v>
      </c>
      <c r="I66" s="46"/>
      <c r="J66" s="34">
        <v>0</v>
      </c>
    </row>
    <row r="67" spans="1:10" s="33" customFormat="1" ht="18" customHeight="1" x14ac:dyDescent="0.25">
      <c r="A67" s="110" t="s">
        <v>64</v>
      </c>
      <c r="B67" s="31"/>
      <c r="C67" s="31"/>
      <c r="D67" s="35">
        <f>SUM(D62:D66)</f>
        <v>1489416</v>
      </c>
      <c r="E67" s="36"/>
      <c r="F67" s="35">
        <f>SUM(F62:F66)</f>
        <v>1524094</v>
      </c>
      <c r="G67" s="38"/>
      <c r="H67" s="35">
        <f>SUM(H62:H66)</f>
        <v>1068623</v>
      </c>
      <c r="I67" s="36"/>
      <c r="J67" s="35">
        <f>SUM(J62:J66)</f>
        <v>1097624</v>
      </c>
    </row>
    <row r="68" spans="1:10" s="33" customFormat="1" ht="8.25" customHeight="1" x14ac:dyDescent="0.25">
      <c r="A68" s="110"/>
      <c r="B68" s="31"/>
      <c r="C68" s="31"/>
      <c r="D68" s="49"/>
      <c r="E68" s="36"/>
      <c r="F68" s="49"/>
      <c r="G68" s="38"/>
      <c r="H68" s="49"/>
      <c r="I68" s="36"/>
      <c r="J68" s="49"/>
    </row>
    <row r="69" spans="1:10" s="33" customFormat="1" ht="18" customHeight="1" x14ac:dyDescent="0.25">
      <c r="A69" s="59" t="s">
        <v>23</v>
      </c>
      <c r="B69" s="31"/>
      <c r="C69" s="31"/>
      <c r="D69" s="50">
        <f>D59+D67</f>
        <v>5401262</v>
      </c>
      <c r="E69" s="36"/>
      <c r="F69" s="50">
        <f>F59+F67</f>
        <v>5568544</v>
      </c>
      <c r="G69" s="38"/>
      <c r="H69" s="50">
        <f>H59+H67</f>
        <v>4068972</v>
      </c>
      <c r="I69" s="36"/>
      <c r="J69" s="50">
        <f>J59+J67</f>
        <v>4299096</v>
      </c>
    </row>
    <row r="70" spans="1:10" ht="8.25" customHeight="1" x14ac:dyDescent="0.25">
      <c r="B70" s="3"/>
      <c r="D70" s="26"/>
      <c r="E70" s="26"/>
      <c r="F70" s="26"/>
      <c r="G70" s="26"/>
      <c r="H70" s="26"/>
      <c r="I70" s="26"/>
      <c r="J70" s="26"/>
    </row>
    <row r="71" spans="1:10" ht="18" customHeight="1" x14ac:dyDescent="0.25">
      <c r="A71" s="4" t="s">
        <v>162</v>
      </c>
      <c r="B71" s="3"/>
      <c r="D71" s="26"/>
      <c r="E71" s="26"/>
      <c r="F71" s="26"/>
      <c r="G71" s="26"/>
      <c r="H71" s="26"/>
      <c r="I71" s="26"/>
      <c r="J71" s="26"/>
    </row>
    <row r="72" spans="1:10" s="33" customFormat="1" ht="18" customHeight="1" x14ac:dyDescent="0.25">
      <c r="A72" s="33" t="s">
        <v>65</v>
      </c>
      <c r="B72" s="31"/>
      <c r="C72" s="31"/>
      <c r="D72" s="32"/>
      <c r="E72" s="32"/>
      <c r="F72" s="32"/>
      <c r="G72" s="32"/>
      <c r="H72" s="32"/>
      <c r="I72" s="32"/>
      <c r="J72" s="32"/>
    </row>
    <row r="73" spans="1:10" s="33" customFormat="1" ht="18" customHeight="1" thickBot="1" x14ac:dyDescent="0.3">
      <c r="A73" s="37" t="s">
        <v>152</v>
      </c>
      <c r="B73" s="31"/>
      <c r="C73" s="31"/>
      <c r="D73" s="51">
        <v>1881480</v>
      </c>
      <c r="E73" s="32"/>
      <c r="F73" s="51">
        <v>1881480</v>
      </c>
      <c r="G73" s="48"/>
      <c r="H73" s="51">
        <v>1881480</v>
      </c>
      <c r="I73" s="32"/>
      <c r="J73" s="51">
        <v>1881480</v>
      </c>
    </row>
    <row r="74" spans="1:10" s="33" customFormat="1" ht="18" customHeight="1" thickTop="1" x14ac:dyDescent="0.25">
      <c r="A74" s="37" t="s">
        <v>163</v>
      </c>
      <c r="B74" s="31"/>
      <c r="C74" s="31"/>
      <c r="D74" s="32">
        <v>1685080</v>
      </c>
      <c r="E74" s="32"/>
      <c r="F74" s="32">
        <v>1685080</v>
      </c>
      <c r="G74" s="32"/>
      <c r="H74" s="32">
        <v>1685080</v>
      </c>
      <c r="I74" s="32"/>
      <c r="J74" s="32">
        <v>1685080</v>
      </c>
    </row>
    <row r="75" spans="1:10" s="33" customFormat="1" ht="18" customHeight="1" x14ac:dyDescent="0.25">
      <c r="A75" s="112" t="s">
        <v>131</v>
      </c>
      <c r="B75" s="31"/>
      <c r="C75" s="31"/>
      <c r="D75" s="32"/>
      <c r="E75" s="32"/>
      <c r="F75" s="32"/>
      <c r="G75" s="32"/>
      <c r="H75" s="32"/>
      <c r="I75" s="32"/>
      <c r="J75" s="32"/>
    </row>
    <row r="76" spans="1:10" s="33" customFormat="1" ht="18" customHeight="1" x14ac:dyDescent="0.25">
      <c r="A76" s="52" t="s">
        <v>132</v>
      </c>
      <c r="B76" s="31"/>
      <c r="C76" s="31"/>
      <c r="D76" s="32">
        <v>342170</v>
      </c>
      <c r="E76" s="32"/>
      <c r="F76" s="32">
        <v>342170</v>
      </c>
      <c r="G76" s="32"/>
      <c r="H76" s="32">
        <v>342170</v>
      </c>
      <c r="I76" s="32"/>
      <c r="J76" s="32">
        <v>342170</v>
      </c>
    </row>
    <row r="77" spans="1:10" s="33" customFormat="1" ht="18" customHeight="1" x14ac:dyDescent="0.25">
      <c r="A77" s="112" t="s">
        <v>164</v>
      </c>
      <c r="B77" s="31"/>
      <c r="C77" s="31"/>
      <c r="D77" s="32"/>
      <c r="E77" s="32"/>
      <c r="F77" s="32"/>
      <c r="G77" s="32"/>
      <c r="H77" s="32"/>
      <c r="I77" s="32"/>
      <c r="J77" s="32"/>
    </row>
    <row r="78" spans="1:10" s="33" customFormat="1" ht="18" customHeight="1" x14ac:dyDescent="0.25">
      <c r="A78" s="112" t="s">
        <v>165</v>
      </c>
      <c r="B78" s="31"/>
      <c r="C78" s="31"/>
      <c r="D78" s="32">
        <v>-1003600</v>
      </c>
      <c r="E78" s="32"/>
      <c r="F78" s="32">
        <v>-1003600</v>
      </c>
      <c r="G78" s="32"/>
      <c r="H78" s="32">
        <v>-397600</v>
      </c>
      <c r="I78" s="32"/>
      <c r="J78" s="32">
        <v>-397600</v>
      </c>
    </row>
    <row r="79" spans="1:10" s="33" customFormat="1" ht="18" customHeight="1" x14ac:dyDescent="0.25">
      <c r="A79" s="37" t="s">
        <v>78</v>
      </c>
      <c r="B79" s="31"/>
      <c r="C79" s="31"/>
      <c r="D79" s="32"/>
      <c r="E79" s="32"/>
      <c r="F79" s="32"/>
      <c r="G79" s="32"/>
      <c r="H79" s="32"/>
      <c r="I79" s="32"/>
      <c r="J79" s="32"/>
    </row>
    <row r="80" spans="1:10" s="33" customFormat="1" ht="18" customHeight="1" x14ac:dyDescent="0.25">
      <c r="A80" s="52" t="s">
        <v>66</v>
      </c>
      <c r="B80" s="31"/>
      <c r="C80" s="31"/>
      <c r="D80" s="32"/>
      <c r="E80" s="32"/>
      <c r="F80" s="32"/>
      <c r="G80" s="32"/>
      <c r="H80" s="32"/>
      <c r="I80" s="32"/>
      <c r="J80" s="32"/>
    </row>
    <row r="81" spans="1:13" s="33" customFormat="1" ht="18" customHeight="1" x14ac:dyDescent="0.25">
      <c r="A81" s="112" t="s">
        <v>166</v>
      </c>
      <c r="B81" s="31"/>
      <c r="C81" s="31"/>
      <c r="D81" s="32">
        <f>'SCE (conso)-5'!H36</f>
        <v>135555</v>
      </c>
      <c r="E81" s="32"/>
      <c r="F81" s="32">
        <v>135555</v>
      </c>
      <c r="G81" s="32"/>
      <c r="H81" s="32">
        <f>'SCE-6'!H29</f>
        <v>58650</v>
      </c>
      <c r="I81" s="32"/>
      <c r="J81" s="32">
        <v>58650</v>
      </c>
    </row>
    <row r="82" spans="1:13" s="33" customFormat="1" ht="18" customHeight="1" x14ac:dyDescent="0.25">
      <c r="A82" s="52" t="s">
        <v>87</v>
      </c>
      <c r="B82" s="31"/>
      <c r="C82" s="31"/>
      <c r="D82" s="48">
        <f>'SCE (conso)-5'!J36</f>
        <v>-141703</v>
      </c>
      <c r="E82" s="48"/>
      <c r="F82" s="48">
        <v>-242495</v>
      </c>
      <c r="G82" s="48"/>
      <c r="H82" s="48">
        <f>'SCE-6'!J29</f>
        <v>360215</v>
      </c>
      <c r="I82" s="48"/>
      <c r="J82" s="48">
        <v>307559</v>
      </c>
    </row>
    <row r="83" spans="1:13" s="33" customFormat="1" ht="18" customHeight="1" x14ac:dyDescent="0.25">
      <c r="A83" s="52" t="s">
        <v>167</v>
      </c>
      <c r="B83" s="31"/>
      <c r="C83" s="31"/>
      <c r="D83" s="54">
        <f>'SCE (conso)-5'!T36</f>
        <v>1288158</v>
      </c>
      <c r="E83" s="48"/>
      <c r="F83" s="54">
        <v>1300735</v>
      </c>
      <c r="G83" s="48"/>
      <c r="H83" s="54">
        <f>'SCE-6'!L29</f>
        <v>542612</v>
      </c>
      <c r="I83" s="48"/>
      <c r="J83" s="54">
        <v>552699</v>
      </c>
    </row>
    <row r="84" spans="1:13" s="33" customFormat="1" ht="18" customHeight="1" x14ac:dyDescent="0.25">
      <c r="A84" s="59" t="s">
        <v>170</v>
      </c>
      <c r="B84" s="31"/>
      <c r="C84" s="31"/>
      <c r="D84" s="36">
        <f>SUM(D74:D83)</f>
        <v>2305660</v>
      </c>
      <c r="E84" s="36"/>
      <c r="F84" s="36">
        <f>SUM(F74:F83)</f>
        <v>2217445</v>
      </c>
      <c r="G84" s="36"/>
      <c r="H84" s="36">
        <f>SUM(H74:H83)</f>
        <v>2591127</v>
      </c>
      <c r="I84" s="36"/>
      <c r="J84" s="36">
        <f>SUM(J74:J83)</f>
        <v>2548558</v>
      </c>
    </row>
    <row r="85" spans="1:13" s="33" customFormat="1" ht="18" customHeight="1" x14ac:dyDescent="0.25">
      <c r="A85" s="37" t="s">
        <v>79</v>
      </c>
      <c r="B85" s="31"/>
      <c r="C85" s="31"/>
      <c r="D85" s="48">
        <v>247825</v>
      </c>
      <c r="E85" s="32"/>
      <c r="F85" s="48">
        <v>221632</v>
      </c>
      <c r="G85" s="48"/>
      <c r="H85" s="115">
        <v>0</v>
      </c>
      <c r="I85" s="116"/>
      <c r="J85" s="115">
        <v>0</v>
      </c>
    </row>
    <row r="86" spans="1:13" s="33" customFormat="1" ht="18" customHeight="1" x14ac:dyDescent="0.25">
      <c r="A86" s="59" t="s">
        <v>29</v>
      </c>
      <c r="B86" s="31"/>
      <c r="C86" s="31"/>
      <c r="D86" s="35">
        <f>SUM(D84:D85)</f>
        <v>2553485</v>
      </c>
      <c r="E86" s="36"/>
      <c r="F86" s="35">
        <f>SUM(F84:F85)</f>
        <v>2439077</v>
      </c>
      <c r="G86" s="38"/>
      <c r="H86" s="35">
        <f>SUM(H84:H85)</f>
        <v>2591127</v>
      </c>
      <c r="I86" s="36"/>
      <c r="J86" s="35">
        <f>SUM(J84:J85)</f>
        <v>2548558</v>
      </c>
    </row>
    <row r="87" spans="1:13" s="33" customFormat="1" ht="8.25" customHeight="1" x14ac:dyDescent="0.25">
      <c r="A87" s="59"/>
      <c r="B87" s="31"/>
      <c r="C87" s="31"/>
      <c r="D87" s="38"/>
      <c r="E87" s="36"/>
      <c r="F87" s="38"/>
      <c r="G87" s="38"/>
      <c r="H87" s="38"/>
      <c r="I87" s="36"/>
      <c r="J87" s="38"/>
    </row>
    <row r="88" spans="1:13" s="33" customFormat="1" ht="18" customHeight="1" thickBot="1" x14ac:dyDescent="0.3">
      <c r="A88" s="59" t="s">
        <v>168</v>
      </c>
      <c r="B88" s="31"/>
      <c r="C88" s="31"/>
      <c r="D88" s="39">
        <f>D86+D69</f>
        <v>7954747</v>
      </c>
      <c r="E88" s="36"/>
      <c r="F88" s="39">
        <f>F86+F69</f>
        <v>8007621</v>
      </c>
      <c r="G88" s="38"/>
      <c r="H88" s="39">
        <f>H86+H69</f>
        <v>6660099</v>
      </c>
      <c r="I88" s="36"/>
      <c r="J88" s="39">
        <f>J86+J69</f>
        <v>6847654</v>
      </c>
      <c r="L88" s="32"/>
      <c r="M88" s="32"/>
    </row>
    <row r="89" spans="1:13" ht="18.75" customHeight="1" thickTop="1" x14ac:dyDescent="0.25">
      <c r="D89" s="114"/>
      <c r="F89" s="114"/>
      <c r="H89" s="114"/>
      <c r="J89" s="114"/>
    </row>
    <row r="90" spans="1:13" ht="18.75" customHeight="1" x14ac:dyDescent="0.25">
      <c r="H90" s="15"/>
      <c r="I90" s="15"/>
      <c r="J90" s="15"/>
    </row>
  </sheetData>
  <mergeCells count="10">
    <mergeCell ref="D42:G42"/>
    <mergeCell ref="H42:J42"/>
    <mergeCell ref="D46:J46"/>
    <mergeCell ref="D4:G4"/>
    <mergeCell ref="H4:J4"/>
    <mergeCell ref="D5:G5"/>
    <mergeCell ref="H5:J5"/>
    <mergeCell ref="D9:J9"/>
    <mergeCell ref="D41:G41"/>
    <mergeCell ref="H41:J41"/>
  </mergeCells>
  <pageMargins left="0.7" right="0.7" top="0.48" bottom="0.5" header="0.5" footer="0.5"/>
  <pageSetup paperSize="9" scale="86" firstPageNumber="2" orientation="portrait" useFirstPageNumber="1" r:id="rId1"/>
  <headerFooter>
    <oddFooter>&amp;L&amp;12The accompanying notes are an integral part of these interim financial statements.&amp;11
&amp;C&amp;12&amp;P</oddFooter>
  </headerFooter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AE77"/>
  <sheetViews>
    <sheetView view="pageBreakPreview" zoomScale="80" zoomScaleNormal="70" zoomScaleSheetLayoutView="80" workbookViewId="0">
      <selection activeCell="J1" sqref="J1"/>
    </sheetView>
  </sheetViews>
  <sheetFormatPr defaultRowHeight="22.5" customHeight="1" x14ac:dyDescent="0.25"/>
  <cols>
    <col min="1" max="1" width="63.42578125" style="23" customWidth="1"/>
    <col min="2" max="2" width="6.7109375" style="21" customWidth="1"/>
    <col min="3" max="3" width="1" style="21" customWidth="1"/>
    <col min="4" max="4" width="15.5703125" style="15" customWidth="1"/>
    <col min="5" max="5" width="1" style="13" customWidth="1"/>
    <col min="6" max="6" width="15.5703125" style="15" customWidth="1"/>
    <col min="7" max="7" width="1" style="13" customWidth="1"/>
    <col min="8" max="8" width="15.5703125" style="27" customWidth="1"/>
    <col min="9" max="9" width="1" style="13" customWidth="1"/>
    <col min="10" max="10" width="15.5703125" style="27" customWidth="1"/>
    <col min="11" max="11" width="15.85546875" style="16" customWidth="1"/>
    <col min="12" max="12" width="10.140625" style="24" bestFit="1" customWidth="1"/>
    <col min="13" max="13" width="1.140625" style="24" customWidth="1"/>
    <col min="14" max="14" width="10" style="24" customWidth="1"/>
    <col min="15" max="15" width="5.5703125" style="24" customWidth="1"/>
    <col min="16" max="16384" width="9.140625" style="24"/>
  </cols>
  <sheetData>
    <row r="1" spans="1:31" s="69" customFormat="1" ht="22.5" customHeight="1" x14ac:dyDescent="0.25">
      <c r="A1" s="6" t="s">
        <v>81</v>
      </c>
      <c r="B1" s="62"/>
      <c r="C1" s="62"/>
      <c r="D1" s="64"/>
      <c r="E1" s="65"/>
      <c r="F1" s="64"/>
      <c r="G1" s="65"/>
      <c r="H1" s="67"/>
      <c r="I1" s="65"/>
      <c r="J1" s="67"/>
      <c r="K1" s="63"/>
      <c r="L1" s="66"/>
      <c r="M1" s="63"/>
      <c r="N1" s="66"/>
      <c r="O1" s="63"/>
      <c r="P1" s="66"/>
      <c r="Q1" s="63"/>
      <c r="R1" s="66"/>
      <c r="S1" s="63"/>
      <c r="T1" s="63"/>
      <c r="U1" s="65"/>
      <c r="V1" s="68"/>
    </row>
    <row r="2" spans="1:31" s="29" customFormat="1" ht="22.5" customHeight="1" x14ac:dyDescent="0.25">
      <c r="A2" s="117" t="s">
        <v>139</v>
      </c>
      <c r="B2" s="62"/>
      <c r="C2" s="62"/>
      <c r="D2" s="118"/>
      <c r="E2" s="65"/>
      <c r="F2" s="118"/>
      <c r="G2" s="65"/>
      <c r="H2" s="66"/>
      <c r="I2" s="65"/>
      <c r="J2" s="66"/>
      <c r="K2" s="82"/>
    </row>
    <row r="3" spans="1:31" ht="22.5" customHeight="1" x14ac:dyDescent="0.25">
      <c r="A3" s="119"/>
      <c r="B3" s="62"/>
      <c r="C3" s="62"/>
      <c r="D3" s="118"/>
      <c r="E3" s="65"/>
      <c r="F3" s="118"/>
      <c r="G3" s="65"/>
      <c r="H3" s="66"/>
      <c r="I3" s="65"/>
      <c r="J3" s="66"/>
      <c r="K3" s="17"/>
    </row>
    <row r="4" spans="1:31" ht="22.5" customHeight="1" x14ac:dyDescent="0.25">
      <c r="A4" s="119" t="s">
        <v>3</v>
      </c>
      <c r="B4" s="62"/>
      <c r="C4" s="62"/>
      <c r="D4" s="235" t="s">
        <v>2</v>
      </c>
      <c r="E4" s="235"/>
      <c r="F4" s="235"/>
      <c r="G4" s="120"/>
      <c r="H4" s="236" t="s">
        <v>16</v>
      </c>
      <c r="I4" s="236"/>
      <c r="J4" s="236"/>
      <c r="K4" s="17"/>
    </row>
    <row r="5" spans="1:31" ht="22.5" customHeight="1" x14ac:dyDescent="0.25">
      <c r="A5" s="119"/>
      <c r="B5" s="62"/>
      <c r="C5" s="62"/>
      <c r="D5" s="235" t="s">
        <v>17</v>
      </c>
      <c r="E5" s="235"/>
      <c r="F5" s="235"/>
      <c r="G5" s="76"/>
      <c r="H5" s="235" t="s">
        <v>17</v>
      </c>
      <c r="I5" s="235"/>
      <c r="J5" s="235"/>
      <c r="K5" s="17"/>
    </row>
    <row r="6" spans="1:31" ht="22.5" customHeight="1" x14ac:dyDescent="0.25">
      <c r="A6" s="119"/>
      <c r="B6" s="62"/>
      <c r="C6" s="62"/>
      <c r="D6" s="233" t="s">
        <v>98</v>
      </c>
      <c r="E6" s="233"/>
      <c r="F6" s="233"/>
      <c r="G6" s="76"/>
      <c r="H6" s="233" t="s">
        <v>98</v>
      </c>
      <c r="I6" s="233"/>
      <c r="J6" s="233"/>
      <c r="K6" s="17"/>
    </row>
    <row r="7" spans="1:31" ht="22.5" customHeight="1" x14ac:dyDescent="0.25">
      <c r="A7" s="119"/>
      <c r="B7" s="62"/>
      <c r="C7" s="62"/>
      <c r="D7" s="233" t="s">
        <v>97</v>
      </c>
      <c r="E7" s="233"/>
      <c r="F7" s="233"/>
      <c r="G7" s="76"/>
      <c r="H7" s="233" t="s">
        <v>97</v>
      </c>
      <c r="I7" s="233"/>
      <c r="J7" s="233"/>
      <c r="K7" s="17"/>
    </row>
    <row r="8" spans="1:31" ht="22.5" customHeight="1" x14ac:dyDescent="0.3">
      <c r="A8" s="119"/>
      <c r="B8" s="74" t="s">
        <v>26</v>
      </c>
      <c r="C8" s="74"/>
      <c r="D8" s="121" t="s">
        <v>169</v>
      </c>
      <c r="E8" s="122"/>
      <c r="F8" s="121" t="s">
        <v>96</v>
      </c>
      <c r="G8" s="122"/>
      <c r="H8" s="121" t="s">
        <v>169</v>
      </c>
      <c r="I8" s="122"/>
      <c r="J8" s="121" t="s">
        <v>96</v>
      </c>
      <c r="K8" s="17"/>
    </row>
    <row r="9" spans="1:31" ht="22.5" customHeight="1" x14ac:dyDescent="0.25">
      <c r="A9" s="123"/>
      <c r="B9" s="62"/>
      <c r="C9" s="62"/>
      <c r="D9" s="234" t="s">
        <v>99</v>
      </c>
      <c r="E9" s="234"/>
      <c r="F9" s="234"/>
      <c r="G9" s="234"/>
      <c r="H9" s="234"/>
      <c r="I9" s="234"/>
      <c r="J9" s="234"/>
      <c r="K9" s="17"/>
    </row>
    <row r="10" spans="1:31" s="33" customFormat="1" ht="22.5" customHeight="1" x14ac:dyDescent="0.35">
      <c r="A10" s="124" t="s">
        <v>133</v>
      </c>
      <c r="B10" s="125"/>
      <c r="C10" s="125"/>
      <c r="D10" s="126"/>
      <c r="E10" s="127"/>
      <c r="F10" s="126"/>
      <c r="G10" s="127"/>
      <c r="H10" s="128"/>
      <c r="I10" s="127"/>
      <c r="J10" s="128"/>
      <c r="AE10" s="24"/>
    </row>
    <row r="11" spans="1:31" s="33" customFormat="1" ht="18.75" x14ac:dyDescent="0.3">
      <c r="A11" s="160" t="s">
        <v>134</v>
      </c>
      <c r="B11" s="125"/>
      <c r="C11" s="125"/>
      <c r="D11" s="126">
        <v>2136101</v>
      </c>
      <c r="E11" s="129"/>
      <c r="F11" s="126">
        <v>3024038</v>
      </c>
      <c r="G11" s="129"/>
      <c r="H11" s="126">
        <v>1563268</v>
      </c>
      <c r="I11" s="129"/>
      <c r="J11" s="126">
        <v>916653</v>
      </c>
    </row>
    <row r="12" spans="1:31" s="33" customFormat="1" ht="22.5" customHeight="1" x14ac:dyDescent="0.3">
      <c r="A12" s="130" t="s">
        <v>67</v>
      </c>
      <c r="B12" s="125" t="s">
        <v>212</v>
      </c>
      <c r="C12" s="125"/>
      <c r="D12" s="126">
        <v>20972</v>
      </c>
      <c r="E12" s="129"/>
      <c r="F12" s="126">
        <v>9426</v>
      </c>
      <c r="G12" s="129"/>
      <c r="H12" s="126">
        <v>33016</v>
      </c>
      <c r="I12" s="129"/>
      <c r="J12" s="126">
        <v>16577</v>
      </c>
    </row>
    <row r="13" spans="1:31" s="33" customFormat="1" ht="22.5" customHeight="1" x14ac:dyDescent="0.3">
      <c r="A13" s="131" t="s">
        <v>135</v>
      </c>
      <c r="B13" s="125"/>
      <c r="C13" s="125"/>
      <c r="D13" s="132">
        <f>SUM(D11:D12)</f>
        <v>2157073</v>
      </c>
      <c r="E13" s="133"/>
      <c r="F13" s="132">
        <f>SUM(F11:F12)</f>
        <v>3033464</v>
      </c>
      <c r="G13" s="129"/>
      <c r="H13" s="132">
        <f>SUM(H11:H12)</f>
        <v>1596284</v>
      </c>
      <c r="I13" s="129"/>
      <c r="J13" s="132">
        <f>SUM(J11:J12)</f>
        <v>933230</v>
      </c>
      <c r="M13" s="55"/>
    </row>
    <row r="14" spans="1:31" ht="22.5" customHeight="1" x14ac:dyDescent="0.3">
      <c r="A14" s="119"/>
      <c r="B14" s="62"/>
      <c r="C14" s="62"/>
      <c r="D14" s="134"/>
      <c r="E14" s="73"/>
      <c r="F14" s="134"/>
      <c r="G14" s="129"/>
      <c r="H14" s="134"/>
      <c r="I14" s="129"/>
      <c r="J14" s="134"/>
      <c r="K14" s="17"/>
    </row>
    <row r="15" spans="1:31" s="33" customFormat="1" ht="22.5" customHeight="1" x14ac:dyDescent="0.35">
      <c r="A15" s="135" t="s">
        <v>69</v>
      </c>
      <c r="B15" s="125"/>
      <c r="C15" s="125"/>
      <c r="D15" s="128"/>
      <c r="E15" s="127"/>
      <c r="F15" s="128"/>
      <c r="G15" s="127"/>
      <c r="H15" s="128"/>
      <c r="I15" s="129"/>
      <c r="J15" s="128"/>
    </row>
    <row r="16" spans="1:31" s="33" customFormat="1" ht="22.5" customHeight="1" x14ac:dyDescent="0.3">
      <c r="A16" s="128" t="s">
        <v>136</v>
      </c>
      <c r="B16" s="125"/>
      <c r="C16" s="125"/>
      <c r="D16" s="126">
        <v>-1799730</v>
      </c>
      <c r="E16" s="129"/>
      <c r="F16" s="126">
        <v>-2692499</v>
      </c>
      <c r="G16" s="129"/>
      <c r="H16" s="126">
        <v>-1391846</v>
      </c>
      <c r="I16" s="129"/>
      <c r="J16" s="126">
        <v>-862554</v>
      </c>
    </row>
    <row r="17" spans="1:16" s="33" customFormat="1" ht="22.5" customHeight="1" x14ac:dyDescent="0.3">
      <c r="A17" s="137" t="s">
        <v>124</v>
      </c>
      <c r="B17" s="125"/>
      <c r="C17" s="125"/>
      <c r="D17" s="126">
        <v>-83424</v>
      </c>
      <c r="E17" s="129"/>
      <c r="F17" s="126">
        <v>-96639</v>
      </c>
      <c r="G17" s="129"/>
      <c r="H17" s="126">
        <v>-64407</v>
      </c>
      <c r="I17" s="129"/>
      <c r="J17" s="126">
        <v>-10148</v>
      </c>
    </row>
    <row r="18" spans="1:16" s="33" customFormat="1" ht="22.5" customHeight="1" x14ac:dyDescent="0.3">
      <c r="A18" s="137" t="s">
        <v>100</v>
      </c>
      <c r="B18" s="125"/>
      <c r="C18" s="125"/>
      <c r="D18" s="126">
        <v>-90602</v>
      </c>
      <c r="E18" s="129"/>
      <c r="F18" s="126">
        <v>-83480</v>
      </c>
      <c r="G18" s="129"/>
      <c r="H18" s="126">
        <v>-51970</v>
      </c>
      <c r="I18" s="129"/>
      <c r="J18" s="126">
        <v>-14393</v>
      </c>
    </row>
    <row r="19" spans="1:16" s="33" customFormat="1" ht="22.5" customHeight="1" x14ac:dyDescent="0.3">
      <c r="A19" s="137" t="s">
        <v>38</v>
      </c>
      <c r="B19" s="125"/>
      <c r="C19" s="125"/>
      <c r="D19" s="126">
        <v>-47204</v>
      </c>
      <c r="E19" s="129"/>
      <c r="F19" s="126">
        <v>-45166</v>
      </c>
      <c r="G19" s="129"/>
      <c r="H19" s="126">
        <v>-41225</v>
      </c>
      <c r="I19" s="129"/>
      <c r="J19" s="126">
        <v>-24570</v>
      </c>
      <c r="K19" s="108"/>
    </row>
    <row r="20" spans="1:16" s="33" customFormat="1" ht="22.5" customHeight="1" x14ac:dyDescent="0.3">
      <c r="A20" s="158" t="s">
        <v>68</v>
      </c>
      <c r="B20" s="125"/>
      <c r="C20" s="125"/>
      <c r="D20" s="132">
        <f>SUM(D16:D19)</f>
        <v>-2020960</v>
      </c>
      <c r="E20" s="133"/>
      <c r="F20" s="132">
        <f>SUM(F16:F19)</f>
        <v>-2917784</v>
      </c>
      <c r="G20" s="133"/>
      <c r="H20" s="132">
        <f>SUM(H16:H19)</f>
        <v>-1549448</v>
      </c>
      <c r="I20" s="133"/>
      <c r="J20" s="132">
        <f>SUM(J16:J19)</f>
        <v>-911665</v>
      </c>
    </row>
    <row r="21" spans="1:16" s="2" customFormat="1" ht="22.5" customHeight="1" x14ac:dyDescent="0.25">
      <c r="A21" s="138"/>
      <c r="B21" s="139"/>
      <c r="C21" s="139"/>
      <c r="D21" s="140"/>
      <c r="E21" s="140"/>
      <c r="F21" s="140"/>
      <c r="G21" s="140"/>
      <c r="H21" s="140"/>
      <c r="I21" s="140"/>
      <c r="J21" s="140"/>
      <c r="K21" s="57"/>
    </row>
    <row r="22" spans="1:16" s="33" customFormat="1" ht="22.5" customHeight="1" x14ac:dyDescent="0.3">
      <c r="A22" s="159" t="s">
        <v>137</v>
      </c>
      <c r="B22" s="125">
        <v>6</v>
      </c>
      <c r="C22" s="125"/>
      <c r="D22" s="141">
        <v>-443</v>
      </c>
      <c r="E22" s="127"/>
      <c r="F22" s="141">
        <v>-291</v>
      </c>
      <c r="G22" s="127"/>
      <c r="H22" s="141">
        <v>0</v>
      </c>
      <c r="I22" s="136"/>
      <c r="J22" s="141">
        <v>0</v>
      </c>
      <c r="P22" s="157"/>
    </row>
    <row r="23" spans="1:16" s="33" customFormat="1" ht="22.5" customHeight="1" x14ac:dyDescent="0.3">
      <c r="A23" s="142" t="s">
        <v>187</v>
      </c>
      <c r="B23" s="125"/>
      <c r="C23" s="125"/>
      <c r="D23" s="143">
        <f t="shared" ref="D23:J23" si="0">SUM(D13,D20,D22)</f>
        <v>135670</v>
      </c>
      <c r="E23" s="143">
        <f t="shared" si="0"/>
        <v>0</v>
      </c>
      <c r="F23" s="143">
        <f t="shared" si="0"/>
        <v>115389</v>
      </c>
      <c r="G23" s="143">
        <f t="shared" si="0"/>
        <v>0</v>
      </c>
      <c r="H23" s="143">
        <f t="shared" si="0"/>
        <v>46836</v>
      </c>
      <c r="I23" s="143">
        <f t="shared" si="0"/>
        <v>0</v>
      </c>
      <c r="J23" s="143">
        <f t="shared" si="0"/>
        <v>21565</v>
      </c>
    </row>
    <row r="24" spans="1:16" s="33" customFormat="1" ht="22.5" customHeight="1" x14ac:dyDescent="0.3">
      <c r="A24" s="128" t="s">
        <v>115</v>
      </c>
      <c r="B24" s="125"/>
      <c r="C24" s="125"/>
      <c r="D24" s="141">
        <v>9778</v>
      </c>
      <c r="E24" s="127"/>
      <c r="F24" s="141">
        <v>6388</v>
      </c>
      <c r="G24" s="127"/>
      <c r="H24" s="141">
        <v>4267</v>
      </c>
      <c r="I24" s="127"/>
      <c r="J24" s="141">
        <v>4056</v>
      </c>
      <c r="K24" s="53"/>
    </row>
    <row r="25" spans="1:16" s="33" customFormat="1" ht="22.5" customHeight="1" thickBot="1" x14ac:dyDescent="0.35">
      <c r="A25" s="142" t="s">
        <v>188</v>
      </c>
      <c r="B25" s="125"/>
      <c r="C25" s="125"/>
      <c r="D25" s="144">
        <f>D23-D24</f>
        <v>125892</v>
      </c>
      <c r="E25" s="133"/>
      <c r="F25" s="144">
        <f>F23-F24</f>
        <v>109001</v>
      </c>
      <c r="G25" s="133"/>
      <c r="H25" s="144">
        <f>H23-H24</f>
        <v>42569</v>
      </c>
      <c r="I25" s="133"/>
      <c r="J25" s="144">
        <f>J23-J24</f>
        <v>17509</v>
      </c>
    </row>
    <row r="26" spans="1:16" s="33" customFormat="1" ht="22.5" customHeight="1" thickTop="1" x14ac:dyDescent="0.25">
      <c r="A26" s="138"/>
      <c r="B26" s="139"/>
      <c r="C26" s="139"/>
      <c r="D26" s="117"/>
      <c r="E26" s="140"/>
      <c r="F26" s="117"/>
      <c r="G26" s="140"/>
      <c r="H26" s="140"/>
      <c r="I26" s="140"/>
      <c r="J26" s="140"/>
    </row>
    <row r="27" spans="1:16" s="33" customFormat="1" ht="22.5" customHeight="1" x14ac:dyDescent="0.3">
      <c r="A27" s="142" t="s">
        <v>70</v>
      </c>
      <c r="B27" s="125"/>
      <c r="C27" s="125"/>
      <c r="D27" s="143"/>
      <c r="E27" s="133"/>
      <c r="F27" s="143"/>
      <c r="G27" s="133"/>
      <c r="H27" s="143"/>
      <c r="I27" s="133"/>
      <c r="J27" s="143"/>
    </row>
    <row r="28" spans="1:16" s="33" customFormat="1" ht="22.5" customHeight="1" x14ac:dyDescent="0.35">
      <c r="A28" s="145" t="s">
        <v>191</v>
      </c>
      <c r="B28" s="125"/>
      <c r="C28" s="125"/>
      <c r="D28" s="143"/>
      <c r="E28" s="133"/>
      <c r="F28" s="143"/>
      <c r="G28" s="133"/>
      <c r="H28" s="143"/>
      <c r="I28" s="133"/>
      <c r="J28" s="143"/>
    </row>
    <row r="29" spans="1:16" s="33" customFormat="1" ht="22.5" customHeight="1" x14ac:dyDescent="0.3">
      <c r="A29" s="128" t="s">
        <v>192</v>
      </c>
      <c r="B29" s="125"/>
      <c r="C29" s="125"/>
      <c r="D29" s="129">
        <v>741</v>
      </c>
      <c r="E29" s="129"/>
      <c r="F29" s="129">
        <v>-817</v>
      </c>
      <c r="G29" s="129"/>
      <c r="H29" s="136">
        <v>0</v>
      </c>
      <c r="I29" s="136"/>
      <c r="J29" s="136">
        <v>0</v>
      </c>
    </row>
    <row r="30" spans="1:16" s="33" customFormat="1" ht="22.5" customHeight="1" x14ac:dyDescent="0.3">
      <c r="A30" s="128" t="s">
        <v>193</v>
      </c>
      <c r="B30" s="125">
        <v>6</v>
      </c>
      <c r="C30" s="125"/>
      <c r="D30" s="146">
        <v>-74</v>
      </c>
      <c r="E30" s="129"/>
      <c r="F30" s="146">
        <v>54</v>
      </c>
      <c r="G30" s="129"/>
      <c r="H30" s="141">
        <v>0</v>
      </c>
      <c r="I30" s="136"/>
      <c r="J30" s="141">
        <v>0</v>
      </c>
    </row>
    <row r="31" spans="1:16" s="33" customFormat="1" ht="22.5" customHeight="1" x14ac:dyDescent="0.3">
      <c r="A31" s="142" t="s">
        <v>194</v>
      </c>
      <c r="B31" s="128"/>
      <c r="C31" s="128"/>
      <c r="D31" s="127"/>
      <c r="E31" s="133"/>
      <c r="F31" s="127"/>
      <c r="G31" s="133"/>
      <c r="H31" s="162"/>
      <c r="I31" s="133"/>
      <c r="J31" s="162"/>
    </row>
    <row r="32" spans="1:16" s="33" customFormat="1" ht="22.5" customHeight="1" x14ac:dyDescent="0.3">
      <c r="A32" s="142" t="s">
        <v>43</v>
      </c>
      <c r="B32" s="125"/>
      <c r="C32" s="125"/>
      <c r="D32" s="147">
        <f>SUM(D29:D31)</f>
        <v>667</v>
      </c>
      <c r="E32" s="148"/>
      <c r="F32" s="147">
        <f>SUM(F29:F31)</f>
        <v>-763</v>
      </c>
      <c r="G32" s="148">
        <v>23912148</v>
      </c>
      <c r="H32" s="136">
        <v>0</v>
      </c>
      <c r="I32" s="149"/>
      <c r="J32" s="161" t="s">
        <v>138</v>
      </c>
    </row>
    <row r="33" spans="1:10" s="33" customFormat="1" ht="22.5" customHeight="1" thickBot="1" x14ac:dyDescent="0.35">
      <c r="A33" s="142" t="s">
        <v>101</v>
      </c>
      <c r="B33" s="125"/>
      <c r="C33" s="125"/>
      <c r="D33" s="150">
        <f>SUM(D25,D32)</f>
        <v>126559</v>
      </c>
      <c r="E33" s="133"/>
      <c r="F33" s="150">
        <f>SUM(F25,F32)</f>
        <v>108238</v>
      </c>
      <c r="G33" s="133"/>
      <c r="H33" s="144">
        <f>SUM(H25,H32)</f>
        <v>42569</v>
      </c>
      <c r="I33" s="133"/>
      <c r="J33" s="144">
        <f>SUM(J25,J32)</f>
        <v>17509</v>
      </c>
    </row>
    <row r="34" spans="1:10" s="33" customFormat="1" ht="22.5" customHeight="1" thickTop="1" x14ac:dyDescent="0.3">
      <c r="A34" s="142"/>
      <c r="B34" s="125"/>
      <c r="C34" s="125"/>
      <c r="D34" s="143"/>
      <c r="E34" s="133"/>
      <c r="F34" s="143"/>
      <c r="G34" s="133"/>
      <c r="H34" s="143"/>
      <c r="I34" s="133"/>
      <c r="J34" s="143"/>
    </row>
    <row r="35" spans="1:10" s="33" customFormat="1" ht="22.5" customHeight="1" x14ac:dyDescent="0.3">
      <c r="A35" s="142" t="s">
        <v>195</v>
      </c>
      <c r="B35" s="125"/>
      <c r="C35" s="125"/>
      <c r="D35" s="143"/>
      <c r="E35" s="133"/>
      <c r="F35" s="143"/>
      <c r="G35" s="133"/>
      <c r="H35" s="143"/>
      <c r="I35" s="133"/>
      <c r="J35" s="143"/>
    </row>
    <row r="36" spans="1:10" s="33" customFormat="1" ht="22.5" customHeight="1" x14ac:dyDescent="0.3">
      <c r="A36" s="128" t="s">
        <v>197</v>
      </c>
      <c r="B36" s="125"/>
      <c r="C36" s="125"/>
      <c r="D36" s="129">
        <v>87775</v>
      </c>
      <c r="E36" s="127"/>
      <c r="F36" s="129">
        <v>103766</v>
      </c>
      <c r="G36" s="127"/>
      <c r="H36" s="129">
        <f>H33</f>
        <v>42569</v>
      </c>
      <c r="I36" s="127"/>
      <c r="J36" s="129">
        <v>17509</v>
      </c>
    </row>
    <row r="37" spans="1:10" s="33" customFormat="1" ht="22.5" customHeight="1" x14ac:dyDescent="0.3">
      <c r="A37" s="128" t="s">
        <v>44</v>
      </c>
      <c r="B37" s="125"/>
      <c r="C37" s="125"/>
      <c r="D37" s="129">
        <v>38117</v>
      </c>
      <c r="E37" s="127"/>
      <c r="F37" s="129">
        <v>5235</v>
      </c>
      <c r="G37" s="127"/>
      <c r="H37" s="141">
        <v>0</v>
      </c>
      <c r="I37" s="136"/>
      <c r="J37" s="141">
        <v>0</v>
      </c>
    </row>
    <row r="38" spans="1:10" s="33" customFormat="1" ht="22.5" customHeight="1" thickBot="1" x14ac:dyDescent="0.35">
      <c r="A38" s="138" t="s">
        <v>188</v>
      </c>
      <c r="B38" s="125"/>
      <c r="C38" s="125"/>
      <c r="D38" s="144">
        <f>SUM(D36:D37)</f>
        <v>125892</v>
      </c>
      <c r="E38" s="140"/>
      <c r="F38" s="144">
        <f>SUM(F36:F37)</f>
        <v>109001</v>
      </c>
      <c r="G38" s="140"/>
      <c r="H38" s="144">
        <f>SUM(H36:H37)</f>
        <v>42569</v>
      </c>
      <c r="I38" s="140"/>
      <c r="J38" s="144">
        <f>SUM(J36:J37)</f>
        <v>17509</v>
      </c>
    </row>
    <row r="39" spans="1:10" s="33" customFormat="1" ht="22.5" customHeight="1" thickTop="1" x14ac:dyDescent="0.3">
      <c r="A39" s="142"/>
      <c r="B39" s="125"/>
      <c r="C39" s="125"/>
      <c r="D39" s="143"/>
      <c r="E39" s="133"/>
      <c r="F39" s="143"/>
      <c r="G39" s="133"/>
      <c r="H39" s="143"/>
      <c r="I39" s="133"/>
      <c r="J39" s="143"/>
    </row>
    <row r="40" spans="1:10" s="33" customFormat="1" ht="22.5" customHeight="1" x14ac:dyDescent="0.25">
      <c r="A40" s="138" t="s">
        <v>157</v>
      </c>
      <c r="B40" s="139"/>
      <c r="C40" s="139"/>
      <c r="D40" s="140"/>
      <c r="E40" s="140"/>
      <c r="F40" s="140"/>
      <c r="G40" s="140"/>
      <c r="H40" s="140"/>
      <c r="I40" s="140"/>
      <c r="J40" s="140"/>
    </row>
    <row r="41" spans="1:10" s="33" customFormat="1" ht="22.5" customHeight="1" x14ac:dyDescent="0.3">
      <c r="A41" s="119" t="s">
        <v>196</v>
      </c>
      <c r="B41" s="139"/>
      <c r="C41" s="139"/>
      <c r="D41" s="151">
        <v>88215</v>
      </c>
      <c r="E41" s="127"/>
      <c r="F41" s="151">
        <v>103511</v>
      </c>
      <c r="G41" s="127"/>
      <c r="H41" s="151">
        <f>H33</f>
        <v>42569</v>
      </c>
      <c r="I41" s="127"/>
      <c r="J41" s="151">
        <v>17509</v>
      </c>
    </row>
    <row r="42" spans="1:10" s="33" customFormat="1" ht="22.5" customHeight="1" x14ac:dyDescent="0.3">
      <c r="A42" s="119" t="s">
        <v>93</v>
      </c>
      <c r="B42" s="139"/>
      <c r="C42" s="139"/>
      <c r="D42" s="151">
        <v>38344</v>
      </c>
      <c r="E42" s="127"/>
      <c r="F42" s="151">
        <v>4727</v>
      </c>
      <c r="G42" s="127"/>
      <c r="H42" s="141">
        <v>0</v>
      </c>
      <c r="I42" s="136"/>
      <c r="J42" s="141">
        <v>0</v>
      </c>
    </row>
    <row r="43" spans="1:10" s="33" customFormat="1" ht="22.5" customHeight="1" thickBot="1" x14ac:dyDescent="0.3">
      <c r="A43" s="138" t="s">
        <v>101</v>
      </c>
      <c r="B43" s="139"/>
      <c r="C43" s="139"/>
      <c r="D43" s="144">
        <f>SUM(D41:D42)</f>
        <v>126559</v>
      </c>
      <c r="E43" s="140"/>
      <c r="F43" s="144">
        <f>SUM(F41:F42)</f>
        <v>108238</v>
      </c>
      <c r="G43" s="140"/>
      <c r="H43" s="144">
        <f>SUM(H41:H42)</f>
        <v>42569</v>
      </c>
      <c r="I43" s="140"/>
      <c r="J43" s="144">
        <f>SUM(J41:J42)</f>
        <v>17509</v>
      </c>
    </row>
    <row r="44" spans="1:10" s="33" customFormat="1" ht="22.5" customHeight="1" thickTop="1" x14ac:dyDescent="0.3">
      <c r="A44" s="138"/>
      <c r="B44" s="125"/>
      <c r="C44" s="125"/>
      <c r="D44" s="140"/>
      <c r="E44" s="140"/>
      <c r="F44" s="140"/>
      <c r="G44" s="140"/>
      <c r="H44" s="140"/>
      <c r="I44" s="140"/>
      <c r="J44" s="140"/>
    </row>
    <row r="45" spans="1:10" s="33" customFormat="1" ht="22.5" customHeight="1" x14ac:dyDescent="0.35">
      <c r="A45" s="124" t="s">
        <v>219</v>
      </c>
      <c r="B45" s="125">
        <v>15</v>
      </c>
      <c r="C45" s="125"/>
      <c r="D45" s="152"/>
      <c r="E45" s="153"/>
      <c r="F45" s="152"/>
      <c r="G45" s="153"/>
      <c r="H45" s="153"/>
      <c r="I45" s="153"/>
      <c r="J45" s="153"/>
    </row>
    <row r="46" spans="1:10" s="33" customFormat="1" ht="22.5" customHeight="1" thickBot="1" x14ac:dyDescent="0.35">
      <c r="A46" s="137" t="s">
        <v>198</v>
      </c>
      <c r="B46" s="125"/>
      <c r="C46" s="125"/>
      <c r="D46" s="156">
        <f>D36/681480</f>
        <v>0.12880055174032987</v>
      </c>
      <c r="E46" s="154"/>
      <c r="F46" s="156">
        <f>F36/681480</f>
        <v>0.15226565709925458</v>
      </c>
      <c r="G46" s="154"/>
      <c r="H46" s="156">
        <f>H36/681480</f>
        <v>6.2465516229383108E-2</v>
      </c>
      <c r="I46" s="154"/>
      <c r="J46" s="156">
        <f>J36/681480</f>
        <v>2.5692610201326526E-2</v>
      </c>
    </row>
    <row r="47" spans="1:10" s="33" customFormat="1" ht="22.5" customHeight="1" thickTop="1" x14ac:dyDescent="0.25">
      <c r="A47" s="1"/>
      <c r="B47" s="5"/>
      <c r="C47" s="5"/>
      <c r="D47" s="7"/>
      <c r="E47" s="7"/>
      <c r="F47" s="7"/>
      <c r="G47" s="7"/>
      <c r="H47" s="7"/>
      <c r="I47" s="7"/>
      <c r="J47" s="7"/>
    </row>
    <row r="48" spans="1:10" s="33" customFormat="1" ht="22.5" customHeight="1" x14ac:dyDescent="0.25">
      <c r="A48" s="59"/>
      <c r="B48" s="31"/>
      <c r="C48" s="31"/>
      <c r="E48" s="56"/>
      <c r="G48" s="56"/>
      <c r="H48" s="60"/>
      <c r="I48" s="56"/>
      <c r="J48" s="60"/>
    </row>
    <row r="49" spans="1:11" s="33" customFormat="1" ht="22.5" customHeight="1" x14ac:dyDescent="0.25">
      <c r="A49" s="59"/>
      <c r="B49" s="31"/>
      <c r="C49" s="31"/>
      <c r="D49" s="60"/>
      <c r="E49" s="56"/>
      <c r="F49" s="60"/>
      <c r="G49" s="56"/>
      <c r="H49" s="60"/>
      <c r="I49" s="56"/>
      <c r="J49" s="60"/>
    </row>
    <row r="50" spans="1:11" s="33" customFormat="1" ht="22.5" customHeight="1" x14ac:dyDescent="0.25">
      <c r="A50" s="59"/>
      <c r="B50" s="31"/>
      <c r="C50" s="31"/>
      <c r="D50" s="60"/>
      <c r="E50" s="56"/>
      <c r="F50" s="60"/>
      <c r="G50" s="56"/>
      <c r="H50" s="60"/>
      <c r="I50" s="56"/>
      <c r="J50" s="60"/>
    </row>
    <row r="51" spans="1:11" s="33" customFormat="1" ht="22.5" customHeight="1" x14ac:dyDescent="0.25"/>
    <row r="52" spans="1:11" s="33" customFormat="1" ht="22.5" customHeight="1" x14ac:dyDescent="0.25"/>
    <row r="53" spans="1:11" s="33" customFormat="1" ht="22.5" customHeight="1" x14ac:dyDescent="0.25"/>
    <row r="54" spans="1:11" s="2" customFormat="1" ht="22.5" customHeight="1" x14ac:dyDescent="0.25">
      <c r="K54" s="57"/>
    </row>
    <row r="55" spans="1:11" s="2" customFormat="1" ht="22.5" customHeight="1" x14ac:dyDescent="0.25">
      <c r="K55" s="57"/>
    </row>
    <row r="56" spans="1:11" s="2" customFormat="1" ht="22.5" customHeight="1" x14ac:dyDescent="0.25">
      <c r="K56" s="57"/>
    </row>
    <row r="57" spans="1:11" s="2" customFormat="1" ht="22.5" customHeight="1" x14ac:dyDescent="0.25">
      <c r="K57" s="57"/>
    </row>
    <row r="58" spans="1:11" s="2" customFormat="1" ht="22.5" customHeight="1" x14ac:dyDescent="0.25">
      <c r="K58" s="57"/>
    </row>
    <row r="59" spans="1:11" s="2" customFormat="1" ht="22.5" customHeight="1" x14ac:dyDescent="0.25">
      <c r="K59" s="57"/>
    </row>
    <row r="60" spans="1:11" s="2" customFormat="1" ht="22.5" customHeight="1" x14ac:dyDescent="0.25">
      <c r="K60" s="57"/>
    </row>
    <row r="61" spans="1:11" s="33" customFormat="1" ht="22.5" customHeight="1" x14ac:dyDescent="0.25"/>
    <row r="62" spans="1:11" s="33" customFormat="1" ht="22.5" customHeight="1" x14ac:dyDescent="0.25"/>
    <row r="77" spans="8:10" ht="22.5" customHeight="1" x14ac:dyDescent="0.25">
      <c r="H77" s="26"/>
      <c r="I77" s="26"/>
      <c r="J77" s="26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7" right="0.7" top="0.48" bottom="0.5" header="0.5" footer="0.5"/>
  <pageSetup paperSize="9" scale="65" firstPageNumber="4" fitToHeight="4" orientation="portrait" useFirstPageNumber="1" r:id="rId1"/>
  <headerFooter alignWithMargins="0">
    <oddFooter>&amp;L&amp;12   &amp;16 The accompanying notes are an integral part of these interim financial statements.
&amp;C&amp;16&amp;P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Z39"/>
  <sheetViews>
    <sheetView view="pageBreakPreview" topLeftCell="B19" zoomScale="80" zoomScaleNormal="85" zoomScaleSheetLayoutView="80" workbookViewId="0">
      <selection activeCell="N35" sqref="N35"/>
    </sheetView>
  </sheetViews>
  <sheetFormatPr defaultRowHeight="20.25" customHeight="1" x14ac:dyDescent="0.25"/>
  <cols>
    <col min="1" max="1" width="54.5703125" style="92" customWidth="1"/>
    <col min="2" max="2" width="11.5703125" style="92" bestFit="1" customWidth="1"/>
    <col min="3" max="3" width="1.28515625" style="92" customWidth="1"/>
    <col min="4" max="4" width="11" style="92" customWidth="1"/>
    <col min="5" max="5" width="1.140625" style="92" customWidth="1"/>
    <col min="6" max="6" width="21.5703125" style="92" customWidth="1"/>
    <col min="7" max="7" width="1.140625" style="92" customWidth="1"/>
    <col min="8" max="8" width="11" style="92" customWidth="1"/>
    <col min="9" max="9" width="1.140625" style="92" customWidth="1"/>
    <col min="10" max="10" width="16.140625" style="92" bestFit="1" customWidth="1"/>
    <col min="11" max="11" width="1.140625" style="92" customWidth="1"/>
    <col min="12" max="12" width="11" style="92" customWidth="1"/>
    <col min="13" max="13" width="1.140625" style="92" customWidth="1"/>
    <col min="14" max="14" width="11.7109375" style="92" customWidth="1"/>
    <col min="15" max="15" width="1.5703125" style="92" customWidth="1"/>
    <col min="16" max="16" width="11.7109375" style="92" customWidth="1"/>
    <col min="17" max="17" width="1.140625" style="92" customWidth="1"/>
    <col min="18" max="18" width="17.5703125" style="92" bestFit="1" customWidth="1"/>
    <col min="19" max="19" width="1.140625" style="92" customWidth="1"/>
    <col min="20" max="20" width="13.5703125" style="92" customWidth="1"/>
    <col min="21" max="21" width="1.140625" style="92" customWidth="1"/>
    <col min="22" max="22" width="12.42578125" style="92" customWidth="1"/>
    <col min="23" max="23" width="1.140625" style="92" customWidth="1"/>
    <col min="24" max="24" width="11" style="92" customWidth="1"/>
    <col min="25" max="25" width="1.140625" style="92" customWidth="1"/>
    <col min="26" max="26" width="14" style="92" customWidth="1"/>
    <col min="27" max="16384" width="9.140625" style="92"/>
  </cols>
  <sheetData>
    <row r="1" spans="1:26" s="113" customFormat="1" ht="19.5" customHeight="1" x14ac:dyDescent="0.3">
      <c r="A1" s="6" t="s">
        <v>88</v>
      </c>
      <c r="B1" s="63"/>
      <c r="C1" s="89"/>
      <c r="D1" s="65"/>
      <c r="E1" s="89"/>
      <c r="F1" s="89"/>
      <c r="G1" s="89"/>
      <c r="H1" s="66"/>
      <c r="I1" s="89"/>
      <c r="J1" s="66"/>
      <c r="K1" s="89"/>
      <c r="L1" s="63"/>
      <c r="M1" s="89"/>
      <c r="N1" s="63"/>
      <c r="O1" s="63"/>
      <c r="P1" s="63"/>
      <c r="Q1" s="89"/>
      <c r="R1" s="66"/>
      <c r="S1" s="89"/>
      <c r="T1" s="63"/>
      <c r="U1" s="89"/>
      <c r="V1" s="63"/>
      <c r="W1" s="89"/>
      <c r="X1" s="63"/>
      <c r="Y1" s="89"/>
      <c r="Z1" s="65"/>
    </row>
    <row r="2" spans="1:26" ht="19.5" customHeight="1" x14ac:dyDescent="0.25">
      <c r="A2" s="155" t="s">
        <v>102</v>
      </c>
      <c r="B2" s="9"/>
      <c r="C2" s="83"/>
      <c r="D2" s="13"/>
      <c r="E2" s="83"/>
      <c r="F2" s="83"/>
      <c r="G2" s="83"/>
      <c r="H2" s="27"/>
      <c r="I2" s="83"/>
      <c r="J2" s="27"/>
      <c r="K2" s="83"/>
      <c r="L2" s="9"/>
      <c r="M2" s="83"/>
      <c r="N2" s="9"/>
      <c r="O2" s="9"/>
      <c r="P2" s="9"/>
      <c r="Q2" s="83"/>
      <c r="R2" s="27"/>
      <c r="S2" s="83"/>
      <c r="T2" s="9"/>
      <c r="U2" s="83"/>
      <c r="V2" s="9"/>
      <c r="W2" s="83"/>
      <c r="X2" s="9"/>
      <c r="Y2" s="83"/>
      <c r="Z2" s="13"/>
    </row>
    <row r="3" spans="1:26" ht="19.5" customHeight="1" x14ac:dyDescent="0.25">
      <c r="A3" s="155"/>
      <c r="B3" s="9"/>
      <c r="C3" s="83"/>
      <c r="D3" s="13"/>
      <c r="E3" s="83"/>
      <c r="F3" s="83"/>
      <c r="G3" s="83"/>
      <c r="H3" s="27"/>
      <c r="I3" s="83"/>
      <c r="J3" s="27"/>
      <c r="K3" s="83"/>
      <c r="L3" s="9"/>
      <c r="M3" s="83"/>
      <c r="N3" s="9"/>
      <c r="O3" s="9"/>
      <c r="P3" s="9"/>
      <c r="Q3" s="83"/>
      <c r="R3" s="27"/>
      <c r="S3" s="83"/>
      <c r="T3" s="9"/>
      <c r="U3" s="83"/>
      <c r="V3" s="9"/>
      <c r="W3" s="83"/>
      <c r="X3" s="9"/>
      <c r="Y3" s="83"/>
      <c r="Z3" s="13"/>
    </row>
    <row r="4" spans="1:26" ht="19.5" customHeight="1" x14ac:dyDescent="0.25">
      <c r="A4" s="1"/>
      <c r="B4" s="230" t="s">
        <v>24</v>
      </c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</row>
    <row r="5" spans="1:26" ht="19.5" customHeight="1" x14ac:dyDescent="0.25">
      <c r="A5" s="1"/>
      <c r="B5" s="212"/>
      <c r="C5" s="212"/>
      <c r="D5" s="28"/>
      <c r="E5" s="212"/>
      <c r="F5" s="212"/>
      <c r="G5" s="212"/>
      <c r="H5" s="237" t="s">
        <v>199</v>
      </c>
      <c r="I5" s="237"/>
      <c r="J5" s="237"/>
      <c r="K5" s="212"/>
      <c r="L5" s="237" t="s">
        <v>167</v>
      </c>
      <c r="M5" s="237"/>
      <c r="N5" s="237"/>
      <c r="O5" s="237"/>
      <c r="P5" s="237"/>
      <c r="Q5" s="237"/>
      <c r="R5" s="237"/>
      <c r="S5" s="237"/>
      <c r="T5" s="237"/>
      <c r="U5" s="212"/>
      <c r="V5" s="212"/>
      <c r="W5" s="212"/>
      <c r="X5" s="212"/>
      <c r="Y5" s="212"/>
      <c r="Z5" s="212"/>
    </row>
    <row r="6" spans="1:26" ht="19.5" customHeight="1" x14ac:dyDescent="0.25">
      <c r="A6" s="2"/>
      <c r="B6" s="19" t="s">
        <v>10</v>
      </c>
      <c r="C6" s="28"/>
      <c r="D6" s="19"/>
      <c r="E6" s="28"/>
      <c r="F6" s="19" t="s">
        <v>180</v>
      </c>
      <c r="G6" s="28"/>
      <c r="H6" s="84"/>
      <c r="I6" s="28"/>
      <c r="J6" s="84"/>
      <c r="K6" s="28"/>
      <c r="L6" s="19"/>
      <c r="M6" s="28"/>
      <c r="N6" s="19"/>
      <c r="O6" s="19"/>
      <c r="P6" s="19" t="s">
        <v>89</v>
      </c>
      <c r="Q6" s="28"/>
      <c r="R6" s="19" t="s">
        <v>71</v>
      </c>
      <c r="S6" s="28"/>
      <c r="T6" s="19"/>
      <c r="U6" s="28"/>
      <c r="V6" s="19" t="s">
        <v>29</v>
      </c>
      <c r="W6" s="28"/>
      <c r="X6" s="9"/>
      <c r="Y6" s="28"/>
      <c r="Z6" s="9"/>
    </row>
    <row r="7" spans="1:26" ht="19.5" customHeight="1" x14ac:dyDescent="0.25">
      <c r="A7" s="2"/>
      <c r="B7" s="19" t="s">
        <v>208</v>
      </c>
      <c r="C7" s="28"/>
      <c r="D7" s="19"/>
      <c r="E7" s="28"/>
      <c r="F7" s="19" t="s">
        <v>181</v>
      </c>
      <c r="G7" s="28"/>
      <c r="H7" s="19"/>
      <c r="I7" s="28"/>
      <c r="J7" s="84"/>
      <c r="K7" s="28"/>
      <c r="L7" s="19" t="s">
        <v>202</v>
      </c>
      <c r="M7" s="28"/>
      <c r="O7" s="19"/>
      <c r="P7" s="19" t="s">
        <v>90</v>
      </c>
      <c r="Q7" s="28"/>
      <c r="R7" s="19" t="s">
        <v>73</v>
      </c>
      <c r="S7" s="28"/>
      <c r="T7" s="19" t="s">
        <v>48</v>
      </c>
      <c r="U7" s="28"/>
      <c r="V7" s="19" t="s">
        <v>30</v>
      </c>
      <c r="W7" s="28"/>
      <c r="X7" s="12" t="s">
        <v>46</v>
      </c>
      <c r="Y7" s="28"/>
    </row>
    <row r="8" spans="1:26" ht="19.5" customHeight="1" x14ac:dyDescent="0.25">
      <c r="A8" s="2"/>
      <c r="B8" s="19" t="s">
        <v>12</v>
      </c>
      <c r="C8" s="28"/>
      <c r="D8" s="19" t="s">
        <v>31</v>
      </c>
      <c r="E8" s="28"/>
      <c r="F8" s="19" t="s">
        <v>182</v>
      </c>
      <c r="G8" s="28"/>
      <c r="H8" s="19" t="s">
        <v>40</v>
      </c>
      <c r="I8" s="28"/>
      <c r="J8" s="19" t="s">
        <v>200</v>
      </c>
      <c r="K8" s="28"/>
      <c r="L8" s="19" t="s">
        <v>203</v>
      </c>
      <c r="M8" s="28"/>
      <c r="N8" s="19" t="s">
        <v>72</v>
      </c>
      <c r="O8" s="19"/>
      <c r="P8" s="19" t="s">
        <v>91</v>
      </c>
      <c r="Q8" s="28"/>
      <c r="R8" s="19" t="s">
        <v>220</v>
      </c>
      <c r="S8" s="28"/>
      <c r="T8" s="19" t="s">
        <v>49</v>
      </c>
      <c r="U8" s="28"/>
      <c r="V8" s="19" t="s">
        <v>51</v>
      </c>
      <c r="W8" s="28"/>
      <c r="X8" s="19" t="s">
        <v>47</v>
      </c>
      <c r="Y8" s="28"/>
      <c r="Z8" s="28" t="s">
        <v>4</v>
      </c>
    </row>
    <row r="9" spans="1:26" ht="19.5" customHeight="1" x14ac:dyDescent="0.25">
      <c r="A9" s="2"/>
      <c r="B9" s="28" t="s">
        <v>11</v>
      </c>
      <c r="C9" s="28"/>
      <c r="D9" s="28" t="s">
        <v>32</v>
      </c>
      <c r="E9" s="28"/>
      <c r="F9" s="19" t="s">
        <v>183</v>
      </c>
      <c r="G9" s="28"/>
      <c r="H9" s="28" t="s">
        <v>6</v>
      </c>
      <c r="I9" s="28"/>
      <c r="J9" s="19" t="s">
        <v>201</v>
      </c>
      <c r="K9" s="28"/>
      <c r="L9" s="28" t="s">
        <v>204</v>
      </c>
      <c r="M9" s="28"/>
      <c r="N9" s="19" t="s">
        <v>205</v>
      </c>
      <c r="O9" s="19"/>
      <c r="P9" s="19" t="s">
        <v>92</v>
      </c>
      <c r="Q9" s="28"/>
      <c r="R9" s="19" t="s">
        <v>103</v>
      </c>
      <c r="S9" s="28"/>
      <c r="T9" s="19" t="s">
        <v>50</v>
      </c>
      <c r="U9" s="28"/>
      <c r="V9" s="28" t="s">
        <v>206</v>
      </c>
      <c r="W9" s="28"/>
      <c r="X9" s="28" t="s">
        <v>39</v>
      </c>
      <c r="Y9" s="28"/>
      <c r="Z9" s="28" t="s">
        <v>37</v>
      </c>
    </row>
    <row r="10" spans="1:26" ht="19.5" customHeight="1" x14ac:dyDescent="0.25">
      <c r="A10" s="2"/>
      <c r="B10" s="238" t="s">
        <v>99</v>
      </c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238"/>
      <c r="Z10" s="238"/>
    </row>
    <row r="11" spans="1:26" ht="19.5" customHeight="1" x14ac:dyDescent="0.25">
      <c r="A11" s="2" t="s">
        <v>107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</row>
    <row r="12" spans="1:26" ht="19.5" customHeight="1" x14ac:dyDescent="0.25">
      <c r="A12" s="85" t="s">
        <v>108</v>
      </c>
      <c r="B12" s="7">
        <v>681480</v>
      </c>
      <c r="C12" s="86"/>
      <c r="D12" s="7">
        <v>342170</v>
      </c>
      <c r="E12" s="86"/>
      <c r="F12" s="7">
        <v>0</v>
      </c>
      <c r="G12" s="86"/>
      <c r="H12" s="7">
        <v>123676</v>
      </c>
      <c r="I12" s="86"/>
      <c r="J12" s="7">
        <v>-439022</v>
      </c>
      <c r="K12" s="86"/>
      <c r="L12" s="7">
        <v>-4994</v>
      </c>
      <c r="M12" s="86"/>
      <c r="N12" s="7">
        <v>1331667</v>
      </c>
      <c r="O12" s="7"/>
      <c r="P12" s="7">
        <v>-11413</v>
      </c>
      <c r="Q12" s="86"/>
      <c r="R12" s="7">
        <v>1827</v>
      </c>
      <c r="S12" s="86"/>
      <c r="T12" s="7">
        <f>SUM(L12:R12)</f>
        <v>1317087</v>
      </c>
      <c r="U12" s="86"/>
      <c r="V12" s="7">
        <f>SUM(B12:J12,T12)</f>
        <v>2025391</v>
      </c>
      <c r="W12" s="86"/>
      <c r="X12" s="7">
        <v>188034</v>
      </c>
      <c r="Y12" s="86"/>
      <c r="Z12" s="7">
        <f>V12+X12</f>
        <v>2213425</v>
      </c>
    </row>
    <row r="13" spans="1:26" ht="19.5" customHeight="1" x14ac:dyDescent="0.25">
      <c r="A13" s="88"/>
      <c r="B13" s="25"/>
      <c r="C13" s="14"/>
      <c r="D13" s="25"/>
      <c r="E13" s="14"/>
      <c r="F13" s="25"/>
      <c r="G13" s="14"/>
      <c r="H13" s="25"/>
      <c r="I13" s="14"/>
      <c r="J13" s="25"/>
      <c r="K13" s="14"/>
      <c r="L13" s="25"/>
      <c r="M13" s="14"/>
      <c r="N13" s="25"/>
      <c r="O13" s="25"/>
      <c r="P13" s="25"/>
      <c r="Q13" s="14"/>
      <c r="R13" s="26"/>
      <c r="S13" s="14"/>
      <c r="T13" s="25"/>
      <c r="U13" s="14"/>
      <c r="V13" s="26"/>
      <c r="W13" s="14"/>
      <c r="X13" s="26"/>
      <c r="Y13" s="14"/>
      <c r="Z13" s="26"/>
    </row>
    <row r="14" spans="1:26" ht="19.5" customHeight="1" x14ac:dyDescent="0.25">
      <c r="A14" s="87" t="s">
        <v>104</v>
      </c>
      <c r="B14" s="25"/>
      <c r="C14" s="14"/>
      <c r="D14" s="25"/>
      <c r="E14" s="14"/>
      <c r="F14" s="25"/>
      <c r="G14" s="14"/>
      <c r="H14" s="25"/>
      <c r="I14" s="14"/>
      <c r="J14" s="25"/>
      <c r="K14" s="14"/>
      <c r="L14" s="25"/>
      <c r="M14" s="14"/>
      <c r="N14" s="25"/>
      <c r="O14" s="25"/>
      <c r="P14" s="25"/>
      <c r="Q14" s="14"/>
      <c r="R14" s="26"/>
      <c r="S14" s="14"/>
      <c r="T14" s="25"/>
      <c r="U14" s="14"/>
      <c r="V14" s="26"/>
      <c r="W14" s="14"/>
      <c r="X14" s="26"/>
      <c r="Y14" s="14"/>
      <c r="Z14" s="26"/>
    </row>
    <row r="15" spans="1:26" ht="19.5" customHeight="1" x14ac:dyDescent="0.25">
      <c r="A15" s="18" t="s">
        <v>105</v>
      </c>
      <c r="B15" s="223">
        <v>0</v>
      </c>
      <c r="C15" s="223"/>
      <c r="D15" s="223">
        <v>0</v>
      </c>
      <c r="E15" s="223"/>
      <c r="F15" s="223">
        <v>0</v>
      </c>
      <c r="G15" s="223"/>
      <c r="H15" s="223">
        <v>0</v>
      </c>
      <c r="I15" s="14"/>
      <c r="J15" s="25">
        <v>103766</v>
      </c>
      <c r="K15" s="14"/>
      <c r="L15" s="221">
        <v>0</v>
      </c>
      <c r="M15" s="217"/>
      <c r="N15" s="221">
        <v>0</v>
      </c>
      <c r="O15" s="222"/>
      <c r="P15" s="221">
        <v>0</v>
      </c>
      <c r="Q15" s="216"/>
      <c r="R15" s="221">
        <v>0</v>
      </c>
      <c r="S15" s="218"/>
      <c r="T15" s="218">
        <f>SUM(L15:R15)</f>
        <v>0</v>
      </c>
      <c r="U15" s="14"/>
      <c r="V15" s="26">
        <f>B15+D15+H15+J15+T15</f>
        <v>103766</v>
      </c>
      <c r="W15" s="14"/>
      <c r="X15" s="25">
        <v>5235</v>
      </c>
      <c r="Y15" s="14"/>
      <c r="Z15" s="26">
        <f>SUM(V15:X15)</f>
        <v>109001</v>
      </c>
    </row>
    <row r="16" spans="1:26" ht="19.5" customHeight="1" x14ac:dyDescent="0.25">
      <c r="A16" s="18" t="s">
        <v>106</v>
      </c>
      <c r="B16" s="223">
        <v>0</v>
      </c>
      <c r="C16" s="223"/>
      <c r="D16" s="223">
        <v>0</v>
      </c>
      <c r="E16" s="223"/>
      <c r="F16" s="223">
        <v>0</v>
      </c>
      <c r="G16" s="223"/>
      <c r="H16" s="223">
        <v>0</v>
      </c>
      <c r="I16" s="14"/>
      <c r="J16" s="221">
        <v>0</v>
      </c>
      <c r="K16" s="14"/>
      <c r="L16" s="25">
        <v>-309</v>
      </c>
      <c r="M16" s="14"/>
      <c r="N16" s="223">
        <v>0</v>
      </c>
      <c r="O16" s="223"/>
      <c r="P16" s="221">
        <v>0</v>
      </c>
      <c r="Q16" s="14"/>
      <c r="R16" s="225">
        <v>54</v>
      </c>
      <c r="S16" s="109"/>
      <c r="T16" s="109">
        <f>SUM(L16:R16)</f>
        <v>-255</v>
      </c>
      <c r="U16" s="14"/>
      <c r="V16" s="26">
        <f>B16+D16+H16+J16+T16</f>
        <v>-255</v>
      </c>
      <c r="W16" s="14"/>
      <c r="X16" s="25">
        <v>-508</v>
      </c>
      <c r="Y16" s="14"/>
      <c r="Z16" s="26">
        <f>SUM(V16:X16)</f>
        <v>-763</v>
      </c>
    </row>
    <row r="17" spans="1:26" ht="19.5" customHeight="1" x14ac:dyDescent="0.25">
      <c r="A17" s="87" t="s">
        <v>101</v>
      </c>
      <c r="B17" s="226">
        <f>SUM(B15:B16)</f>
        <v>0</v>
      </c>
      <c r="C17" s="86"/>
      <c r="D17" s="226">
        <f>SUM(D15:D16)</f>
        <v>0</v>
      </c>
      <c r="E17" s="86"/>
      <c r="F17" s="226">
        <f>SUM(F15:F16)</f>
        <v>0</v>
      </c>
      <c r="G17" s="226"/>
      <c r="H17" s="226">
        <f>SUM(H15:H16)</f>
        <v>0</v>
      </c>
      <c r="I17" s="86"/>
      <c r="J17" s="22">
        <f>SUM(J15:J16)</f>
        <v>103766</v>
      </c>
      <c r="K17" s="86"/>
      <c r="L17" s="22">
        <f>SUM(L15:L16)</f>
        <v>-309</v>
      </c>
      <c r="M17" s="86"/>
      <c r="N17" s="226">
        <f>SUM(N15:N16)</f>
        <v>0</v>
      </c>
      <c r="O17" s="109"/>
      <c r="P17" s="227">
        <f>SUM(P16)</f>
        <v>0</v>
      </c>
      <c r="Q17" s="86"/>
      <c r="R17" s="22">
        <f>SUM(R15:R16)</f>
        <v>54</v>
      </c>
      <c r="S17" s="86"/>
      <c r="T17" s="22">
        <f>SUM(T15:T16)</f>
        <v>-255</v>
      </c>
      <c r="U17" s="86"/>
      <c r="V17" s="22">
        <f>SUM(V15:V16)</f>
        <v>103511</v>
      </c>
      <c r="W17" s="86"/>
      <c r="X17" s="22">
        <f>SUM(X15:X16)</f>
        <v>4727</v>
      </c>
      <c r="Y17" s="86"/>
      <c r="Z17" s="22">
        <f>SUM(Z15:Z16)</f>
        <v>108238</v>
      </c>
    </row>
    <row r="18" spans="1:26" ht="19.5" customHeight="1" x14ac:dyDescent="0.25">
      <c r="A18" s="88"/>
      <c r="B18" s="7"/>
      <c r="C18" s="86"/>
      <c r="D18" s="7"/>
      <c r="E18" s="86"/>
      <c r="F18" s="7"/>
      <c r="G18" s="86"/>
      <c r="H18" s="7"/>
      <c r="I18" s="86"/>
      <c r="J18" s="7"/>
      <c r="K18" s="86"/>
      <c r="L18" s="7"/>
      <c r="M18" s="86"/>
      <c r="N18" s="7"/>
      <c r="O18" s="7"/>
      <c r="P18" s="7"/>
      <c r="Q18" s="86"/>
      <c r="R18" s="86"/>
      <c r="S18" s="86"/>
      <c r="T18" s="7"/>
      <c r="U18" s="86"/>
      <c r="V18" s="7"/>
      <c r="W18" s="86"/>
      <c r="X18" s="7"/>
      <c r="Y18" s="86"/>
      <c r="Z18" s="7"/>
    </row>
    <row r="19" spans="1:26" ht="19.5" customHeight="1" x14ac:dyDescent="0.25">
      <c r="A19" s="88" t="s">
        <v>74</v>
      </c>
      <c r="B19" s="7">
        <v>0</v>
      </c>
      <c r="C19" s="86"/>
      <c r="D19" s="7">
        <v>0</v>
      </c>
      <c r="E19" s="86"/>
      <c r="F19" s="7">
        <v>0</v>
      </c>
      <c r="G19" s="42"/>
      <c r="H19" s="7">
        <v>0</v>
      </c>
      <c r="I19" s="42"/>
      <c r="J19" s="14">
        <f>-N19</f>
        <v>15657</v>
      </c>
      <c r="K19" s="42"/>
      <c r="L19" s="7">
        <v>0</v>
      </c>
      <c r="M19" s="42"/>
      <c r="N19" s="14">
        <v>-15657</v>
      </c>
      <c r="O19" s="14"/>
      <c r="P19" s="7">
        <v>0</v>
      </c>
      <c r="Q19" s="86"/>
      <c r="R19" s="7">
        <v>0</v>
      </c>
      <c r="S19" s="42"/>
      <c r="T19" s="14">
        <f>SUM(L19:R19)</f>
        <v>-15657</v>
      </c>
      <c r="U19" s="42"/>
      <c r="V19" s="224">
        <f>B19+D19+H19+J19+T19</f>
        <v>0</v>
      </c>
      <c r="W19" s="86"/>
      <c r="X19" s="7">
        <v>0</v>
      </c>
      <c r="Y19" s="86"/>
      <c r="Z19" s="224">
        <f>SUM(V19:X19)</f>
        <v>0</v>
      </c>
    </row>
    <row r="20" spans="1:26" ht="19.5" customHeight="1" thickBot="1" x14ac:dyDescent="0.3">
      <c r="A20" s="87" t="s">
        <v>224</v>
      </c>
      <c r="B20" s="8">
        <f>SUM(B12,B17,B19:B19)</f>
        <v>681480</v>
      </c>
      <c r="C20" s="7"/>
      <c r="D20" s="8">
        <f>SUM(D12,D17,D19:D19)</f>
        <v>342170</v>
      </c>
      <c r="E20" s="7"/>
      <c r="F20" s="8">
        <f>SUM(F12,F17,F19:F19)</f>
        <v>0</v>
      </c>
      <c r="G20" s="7"/>
      <c r="H20" s="8">
        <f>SUM(H12,H17,H19:H19)</f>
        <v>123676</v>
      </c>
      <c r="I20" s="7"/>
      <c r="J20" s="8">
        <f>SUM(J12,J17,J19:J19)</f>
        <v>-319599</v>
      </c>
      <c r="K20" s="7"/>
      <c r="L20" s="8">
        <f>SUM(L12,L17,L19:L19)</f>
        <v>-5303</v>
      </c>
      <c r="M20" s="7"/>
      <c r="N20" s="8">
        <f>SUM(N12,N17,N19:N19)</f>
        <v>1316010</v>
      </c>
      <c r="O20" s="7"/>
      <c r="P20" s="8">
        <f>SUM(P12,P17,P19:P19)</f>
        <v>-11413</v>
      </c>
      <c r="Q20" s="7"/>
      <c r="R20" s="8">
        <f>SUM(R12,R17,R19:R19)</f>
        <v>1881</v>
      </c>
      <c r="S20" s="7"/>
      <c r="T20" s="8">
        <f>SUM(T12,T17,T19:T19)</f>
        <v>1301175</v>
      </c>
      <c r="U20" s="7"/>
      <c r="V20" s="8">
        <f>SUM(V12,V17,V19:V19)</f>
        <v>2128902</v>
      </c>
      <c r="W20" s="7"/>
      <c r="X20" s="8">
        <f>SUM(X12,X17,X19:X19)</f>
        <v>192761</v>
      </c>
      <c r="Y20" s="7"/>
      <c r="Z20" s="8">
        <f>SUM(Z12,Z17,Z19:Z19)</f>
        <v>2321663</v>
      </c>
    </row>
    <row r="21" spans="1:26" ht="19.5" customHeight="1" thickTop="1" x14ac:dyDescent="0.25"/>
    <row r="22" spans="1:26" ht="19.5" customHeight="1" x14ac:dyDescent="0.25">
      <c r="A22" s="2" t="s">
        <v>171</v>
      </c>
      <c r="B22" s="213"/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</row>
    <row r="23" spans="1:26" ht="19.5" customHeight="1" x14ac:dyDescent="0.25">
      <c r="A23" s="85" t="s">
        <v>172</v>
      </c>
      <c r="B23" s="7">
        <v>1685080</v>
      </c>
      <c r="C23" s="86"/>
      <c r="D23" s="7">
        <v>342170</v>
      </c>
      <c r="E23" s="86"/>
      <c r="F23" s="7">
        <v>-1003600</v>
      </c>
      <c r="G23" s="86"/>
      <c r="H23" s="7">
        <v>135555</v>
      </c>
      <c r="I23" s="86"/>
      <c r="J23" s="7">
        <v>-242495</v>
      </c>
      <c r="K23" s="86"/>
      <c r="L23" s="7">
        <v>-5247</v>
      </c>
      <c r="M23" s="86"/>
      <c r="N23" s="7">
        <v>1315514</v>
      </c>
      <c r="O23" s="7"/>
      <c r="P23" s="7">
        <v>-11413</v>
      </c>
      <c r="Q23" s="86"/>
      <c r="R23" s="7">
        <v>1881</v>
      </c>
      <c r="S23" s="86"/>
      <c r="T23" s="7">
        <f>SUM(L23:R23)</f>
        <v>1300735</v>
      </c>
      <c r="U23" s="86"/>
      <c r="V23" s="7">
        <f>SUM(B23:J23,T23)</f>
        <v>2217445</v>
      </c>
      <c r="W23" s="86"/>
      <c r="X23" s="7">
        <v>221632</v>
      </c>
      <c r="Y23" s="86"/>
      <c r="Z23" s="7">
        <f>V23+X23</f>
        <v>2439077</v>
      </c>
    </row>
    <row r="24" spans="1:26" ht="19.5" customHeight="1" x14ac:dyDescent="0.25">
      <c r="A24" s="88"/>
      <c r="B24" s="25"/>
      <c r="C24" s="14"/>
      <c r="D24" s="25"/>
      <c r="E24" s="14"/>
      <c r="F24" s="25"/>
      <c r="G24" s="14"/>
      <c r="H24" s="25"/>
      <c r="I24" s="14"/>
      <c r="J24" s="25"/>
      <c r="K24" s="14"/>
      <c r="L24" s="25"/>
      <c r="M24" s="14"/>
      <c r="N24" s="25"/>
      <c r="O24" s="25"/>
      <c r="P24" s="25"/>
      <c r="Q24" s="14"/>
      <c r="R24" s="26"/>
      <c r="S24" s="14"/>
      <c r="T24" s="25"/>
      <c r="U24" s="14"/>
      <c r="V24" s="26"/>
      <c r="W24" s="14"/>
      <c r="X24" s="26"/>
      <c r="Y24" s="14"/>
      <c r="Z24" s="26"/>
    </row>
    <row r="25" spans="1:26" ht="19.5" customHeight="1" x14ac:dyDescent="0.25">
      <c r="A25" s="87" t="s">
        <v>185</v>
      </c>
      <c r="B25" s="25"/>
      <c r="C25" s="14"/>
      <c r="D25" s="25"/>
      <c r="E25" s="14"/>
      <c r="F25" s="25"/>
      <c r="G25" s="14"/>
      <c r="H25" s="25"/>
      <c r="I25" s="14"/>
      <c r="J25" s="25"/>
      <c r="K25" s="14"/>
      <c r="L25" s="25"/>
      <c r="M25" s="14"/>
      <c r="N25" s="25"/>
      <c r="O25" s="25"/>
      <c r="P25" s="25"/>
      <c r="Q25" s="14"/>
      <c r="R25" s="26"/>
      <c r="S25" s="14"/>
      <c r="T25" s="25"/>
      <c r="U25" s="14"/>
      <c r="V25" s="26"/>
      <c r="W25" s="14"/>
      <c r="X25" s="26"/>
      <c r="Y25" s="14"/>
      <c r="Z25" s="26"/>
    </row>
    <row r="26" spans="1:26" ht="19.5" customHeight="1" x14ac:dyDescent="0.25">
      <c r="A26" s="229" t="s">
        <v>207</v>
      </c>
      <c r="B26" s="25"/>
      <c r="C26" s="14"/>
      <c r="D26" s="25"/>
      <c r="E26" s="14"/>
      <c r="F26" s="25"/>
      <c r="G26" s="14"/>
      <c r="H26" s="25"/>
      <c r="I26" s="14"/>
      <c r="J26" s="25"/>
      <c r="K26" s="14"/>
      <c r="L26" s="25"/>
      <c r="M26" s="14"/>
      <c r="N26" s="25"/>
      <c r="O26" s="25"/>
      <c r="P26" s="25"/>
      <c r="Q26" s="14"/>
      <c r="R26" s="26"/>
      <c r="S26" s="14"/>
      <c r="T26" s="25"/>
      <c r="U26" s="14"/>
      <c r="V26" s="26"/>
      <c r="W26" s="14"/>
      <c r="X26" s="26"/>
      <c r="Y26" s="14"/>
      <c r="Z26" s="26"/>
    </row>
    <row r="27" spans="1:26" ht="19.5" customHeight="1" x14ac:dyDescent="0.25">
      <c r="A27" s="88" t="s">
        <v>213</v>
      </c>
      <c r="B27" s="223">
        <v>0</v>
      </c>
      <c r="C27" s="7"/>
      <c r="D27" s="223">
        <v>0</v>
      </c>
      <c r="E27" s="7"/>
      <c r="F27" s="223">
        <v>0</v>
      </c>
      <c r="G27" s="7"/>
      <c r="H27" s="223">
        <v>0</v>
      </c>
      <c r="I27" s="7"/>
      <c r="J27" s="223">
        <v>0</v>
      </c>
      <c r="K27" s="7"/>
      <c r="L27" s="223">
        <v>0</v>
      </c>
      <c r="M27" s="7"/>
      <c r="N27" s="223">
        <v>0</v>
      </c>
      <c r="O27" s="223"/>
      <c r="P27" s="223">
        <v>0</v>
      </c>
      <c r="Q27" s="7"/>
      <c r="R27" s="224">
        <v>0</v>
      </c>
      <c r="S27" s="7"/>
      <c r="T27" s="223">
        <v>0</v>
      </c>
      <c r="U27" s="7"/>
      <c r="V27" s="224">
        <v>0</v>
      </c>
      <c r="W27" s="14"/>
      <c r="X27" s="26">
        <v>-12151</v>
      </c>
      <c r="Y27" s="14"/>
      <c r="Z27" s="26">
        <v>-12151</v>
      </c>
    </row>
    <row r="28" spans="1:26" ht="19.5" customHeight="1" x14ac:dyDescent="0.25">
      <c r="A28" s="229" t="s">
        <v>186</v>
      </c>
      <c r="B28" s="226">
        <v>0</v>
      </c>
      <c r="C28" s="228"/>
      <c r="D28" s="226">
        <v>0</v>
      </c>
      <c r="E28" s="228"/>
      <c r="F28" s="226">
        <v>0</v>
      </c>
      <c r="G28" s="228"/>
      <c r="H28" s="226">
        <v>0</v>
      </c>
      <c r="I28" s="228"/>
      <c r="J28" s="226">
        <v>0</v>
      </c>
      <c r="K28" s="228"/>
      <c r="L28" s="226">
        <v>0</v>
      </c>
      <c r="M28" s="228"/>
      <c r="N28" s="226">
        <v>0</v>
      </c>
      <c r="O28" s="109"/>
      <c r="P28" s="227">
        <v>0</v>
      </c>
      <c r="Q28" s="228"/>
      <c r="R28" s="226">
        <v>0</v>
      </c>
      <c r="S28" s="228"/>
      <c r="T28" s="226">
        <v>0</v>
      </c>
      <c r="U28" s="228"/>
      <c r="V28" s="226">
        <v>0</v>
      </c>
      <c r="W28" s="86"/>
      <c r="X28" s="22">
        <v>-12151</v>
      </c>
      <c r="Y28" s="86"/>
      <c r="Z28" s="22">
        <v>-12151</v>
      </c>
    </row>
    <row r="29" spans="1:26" ht="19.5" customHeight="1" x14ac:dyDescent="0.25">
      <c r="A29" s="88"/>
      <c r="B29" s="25"/>
      <c r="C29" s="14"/>
      <c r="D29" s="25"/>
      <c r="E29" s="14"/>
      <c r="F29" s="25"/>
      <c r="G29" s="14"/>
      <c r="H29" s="25"/>
      <c r="I29" s="14"/>
      <c r="J29" s="25"/>
      <c r="K29" s="14"/>
      <c r="L29" s="25"/>
      <c r="M29" s="14"/>
      <c r="N29" s="25"/>
      <c r="O29" s="25"/>
      <c r="P29" s="25"/>
      <c r="Q29" s="14"/>
      <c r="R29" s="26"/>
      <c r="S29" s="14"/>
      <c r="T29" s="25"/>
      <c r="U29" s="14"/>
      <c r="V29" s="26"/>
      <c r="W29" s="14"/>
      <c r="X29" s="26"/>
      <c r="Y29" s="14"/>
      <c r="Z29" s="26"/>
    </row>
    <row r="30" spans="1:26" ht="19.5" customHeight="1" x14ac:dyDescent="0.25">
      <c r="A30" s="87" t="s">
        <v>104</v>
      </c>
      <c r="B30" s="25"/>
      <c r="C30" s="14"/>
      <c r="D30" s="25"/>
      <c r="E30" s="14"/>
      <c r="F30" s="25"/>
      <c r="G30" s="14"/>
      <c r="H30" s="25"/>
      <c r="I30" s="14"/>
      <c r="J30" s="25"/>
      <c r="K30" s="14"/>
      <c r="L30" s="25"/>
      <c r="M30" s="14"/>
      <c r="N30" s="25"/>
      <c r="O30" s="25"/>
      <c r="P30" s="25"/>
      <c r="Q30" s="14"/>
      <c r="R30" s="26"/>
      <c r="S30" s="14"/>
      <c r="T30" s="25"/>
      <c r="U30" s="14"/>
      <c r="V30" s="26"/>
      <c r="W30" s="14"/>
      <c r="X30" s="26"/>
      <c r="Y30" s="14"/>
      <c r="Z30" s="26"/>
    </row>
    <row r="31" spans="1:26" ht="19.5" customHeight="1" x14ac:dyDescent="0.25">
      <c r="A31" s="18" t="s">
        <v>105</v>
      </c>
      <c r="B31" s="215">
        <v>0</v>
      </c>
      <c r="C31" s="216"/>
      <c r="D31" s="215">
        <v>0</v>
      </c>
      <c r="E31" s="216"/>
      <c r="F31" s="215">
        <v>0</v>
      </c>
      <c r="G31" s="216"/>
      <c r="H31" s="215">
        <v>0</v>
      </c>
      <c r="I31" s="14"/>
      <c r="J31" s="25">
        <f>'SI-4'!D36</f>
        <v>87775</v>
      </c>
      <c r="K31" s="14"/>
      <c r="L31" s="215">
        <v>0</v>
      </c>
      <c r="M31" s="217"/>
      <c r="N31" s="215">
        <v>0</v>
      </c>
      <c r="O31" s="216"/>
      <c r="P31" s="215">
        <v>0</v>
      </c>
      <c r="Q31" s="216"/>
      <c r="R31" s="215">
        <v>0</v>
      </c>
      <c r="S31" s="217"/>
      <c r="T31" s="218">
        <f>SUM(L31:R31)</f>
        <v>0</v>
      </c>
      <c r="U31" s="14"/>
      <c r="V31" s="26">
        <f>B31+D31+H31+J31+T31</f>
        <v>87775</v>
      </c>
      <c r="W31" s="14"/>
      <c r="X31" s="25">
        <f>'SI-4'!D37</f>
        <v>38117</v>
      </c>
      <c r="Y31" s="14"/>
      <c r="Z31" s="26">
        <f>SUM(V31:X31)</f>
        <v>125892</v>
      </c>
    </row>
    <row r="32" spans="1:26" ht="19.5" customHeight="1" x14ac:dyDescent="0.25">
      <c r="A32" s="18" t="s">
        <v>221</v>
      </c>
      <c r="B32" s="215">
        <v>0</v>
      </c>
      <c r="C32" s="216"/>
      <c r="D32" s="215">
        <v>0</v>
      </c>
      <c r="E32" s="216"/>
      <c r="F32" s="215">
        <v>0</v>
      </c>
      <c r="G32" s="216"/>
      <c r="H32" s="215">
        <v>0</v>
      </c>
      <c r="I32" s="14"/>
      <c r="J32" s="215">
        <v>0</v>
      </c>
      <c r="K32" s="14"/>
      <c r="L32" s="25">
        <v>514</v>
      </c>
      <c r="M32" s="14"/>
      <c r="N32" s="215">
        <v>0</v>
      </c>
      <c r="O32" s="25"/>
      <c r="P32" s="215">
        <v>0</v>
      </c>
      <c r="Q32" s="14"/>
      <c r="R32" s="25">
        <f>'SI-4'!D30</f>
        <v>-74</v>
      </c>
      <c r="S32" s="14"/>
      <c r="T32" s="14">
        <f>SUM(L32:R32)</f>
        <v>440</v>
      </c>
      <c r="U32" s="14"/>
      <c r="V32" s="26">
        <f>B32+D32+H32+J32+T32</f>
        <v>440</v>
      </c>
      <c r="W32" s="14"/>
      <c r="X32" s="25">
        <f>'SI-4'!D42-'SCE (conso)-5'!X31</f>
        <v>227</v>
      </c>
      <c r="Y32" s="14"/>
      <c r="Z32" s="26">
        <f>SUM(V32:X32)</f>
        <v>667</v>
      </c>
    </row>
    <row r="33" spans="1:26" ht="19.5" customHeight="1" x14ac:dyDescent="0.25">
      <c r="A33" s="87" t="s">
        <v>222</v>
      </c>
      <c r="B33" s="22">
        <f>SUM(B31:B32)</f>
        <v>0</v>
      </c>
      <c r="C33" s="86"/>
      <c r="D33" s="22">
        <f>SUM(D31:D32)</f>
        <v>0</v>
      </c>
      <c r="E33" s="86"/>
      <c r="F33" s="22">
        <f>SUM(F31:F32)</f>
        <v>0</v>
      </c>
      <c r="G33" s="86"/>
      <c r="H33" s="22">
        <f>SUM(H31:H32)</f>
        <v>0</v>
      </c>
      <c r="I33" s="86"/>
      <c r="J33" s="22">
        <f>SUM(J31:J32)</f>
        <v>87775</v>
      </c>
      <c r="K33" s="86"/>
      <c r="L33" s="22">
        <f>SUM(L31:L32)</f>
        <v>514</v>
      </c>
      <c r="M33" s="86"/>
      <c r="N33" s="22">
        <f>SUM(N31:N32)</f>
        <v>0</v>
      </c>
      <c r="O33" s="7"/>
      <c r="P33" s="107">
        <f>SUM(P32)</f>
        <v>0</v>
      </c>
      <c r="Q33" s="86"/>
      <c r="R33" s="22">
        <f>SUM(R31:R32)</f>
        <v>-74</v>
      </c>
      <c r="S33" s="86"/>
      <c r="T33" s="22">
        <f>SUM(T31:T32)</f>
        <v>440</v>
      </c>
      <c r="U33" s="86"/>
      <c r="V33" s="22">
        <f>SUM(V31:V32)</f>
        <v>88215</v>
      </c>
      <c r="W33" s="86"/>
      <c r="X33" s="22">
        <f>SUM(X31:X32)</f>
        <v>38344</v>
      </c>
      <c r="Y33" s="86"/>
      <c r="Z33" s="22">
        <f>SUM(Z31:Z32)</f>
        <v>126559</v>
      </c>
    </row>
    <row r="34" spans="1:26" ht="19.5" customHeight="1" x14ac:dyDescent="0.25">
      <c r="A34" s="88"/>
      <c r="B34" s="7"/>
      <c r="C34" s="86"/>
      <c r="D34" s="7"/>
      <c r="E34" s="86"/>
      <c r="F34" s="7"/>
      <c r="G34" s="86"/>
      <c r="H34" s="7"/>
      <c r="I34" s="86"/>
      <c r="J34" s="7"/>
      <c r="K34" s="86"/>
      <c r="L34" s="7"/>
      <c r="M34" s="86"/>
      <c r="N34" s="7"/>
      <c r="O34" s="7"/>
      <c r="P34" s="7"/>
      <c r="Q34" s="86"/>
      <c r="R34" s="86"/>
      <c r="S34" s="86"/>
      <c r="T34" s="7"/>
      <c r="U34" s="86"/>
      <c r="V34" s="7"/>
      <c r="W34" s="86"/>
      <c r="X34" s="7"/>
      <c r="Y34" s="86"/>
      <c r="Z34" s="7"/>
    </row>
    <row r="35" spans="1:26" ht="19.5" customHeight="1" x14ac:dyDescent="0.25">
      <c r="A35" s="88" t="s">
        <v>74</v>
      </c>
      <c r="B35" s="14">
        <v>0</v>
      </c>
      <c r="C35" s="42"/>
      <c r="D35" s="14">
        <v>0</v>
      </c>
      <c r="E35" s="42"/>
      <c r="F35" s="14">
        <v>0</v>
      </c>
      <c r="G35" s="42"/>
      <c r="H35" s="14">
        <v>0</v>
      </c>
      <c r="I35" s="42"/>
      <c r="J35" s="14">
        <v>13017</v>
      </c>
      <c r="K35" s="42"/>
      <c r="L35" s="14">
        <v>0</v>
      </c>
      <c r="M35" s="42"/>
      <c r="N35" s="14">
        <f>-J35</f>
        <v>-13017</v>
      </c>
      <c r="O35" s="14"/>
      <c r="P35" s="14">
        <v>0</v>
      </c>
      <c r="Q35" s="42"/>
      <c r="R35" s="14">
        <v>0</v>
      </c>
      <c r="S35" s="42"/>
      <c r="T35" s="14">
        <f>SUM(L35:R35)</f>
        <v>-13017</v>
      </c>
      <c r="U35" s="42"/>
      <c r="V35" s="26">
        <f>B35+D35+H35+J35+T35</f>
        <v>0</v>
      </c>
      <c r="W35" s="42"/>
      <c r="X35" s="14">
        <v>0</v>
      </c>
      <c r="Y35" s="42"/>
      <c r="Z35" s="26">
        <f>SUM(V35:X35)</f>
        <v>0</v>
      </c>
    </row>
    <row r="36" spans="1:26" ht="19.5" customHeight="1" thickBot="1" x14ac:dyDescent="0.3">
      <c r="A36" s="87" t="s">
        <v>223</v>
      </c>
      <c r="B36" s="8">
        <f>SUM(B23,B28,B33,B35:B35)</f>
        <v>1685080</v>
      </c>
      <c r="C36" s="7"/>
      <c r="D36" s="8">
        <f>SUM(D23,D28,D33,D35:D35)</f>
        <v>342170</v>
      </c>
      <c r="E36" s="7"/>
      <c r="F36" s="8">
        <f>SUM(F23,F28,F33,F35:F35)</f>
        <v>-1003600</v>
      </c>
      <c r="G36" s="7"/>
      <c r="H36" s="8">
        <f>SUM(H23,H28,H33,H35:H35)</f>
        <v>135555</v>
      </c>
      <c r="I36" s="7"/>
      <c r="J36" s="8">
        <f>SUM(J23,J28,J33,J35:J35)</f>
        <v>-141703</v>
      </c>
      <c r="K36" s="7"/>
      <c r="L36" s="8">
        <f>SUM(L23,L28,L33,L35:L35)</f>
        <v>-4733</v>
      </c>
      <c r="M36" s="7"/>
      <c r="N36" s="8">
        <f>SUM(N23,N28,N33,N35:N35)</f>
        <v>1302497</v>
      </c>
      <c r="O36" s="7"/>
      <c r="P36" s="8">
        <f>SUM(P23,P28,P33,P35:P35)</f>
        <v>-11413</v>
      </c>
      <c r="Q36" s="7"/>
      <c r="R36" s="8">
        <f>SUM(R23,R28,R33,R35:R35)</f>
        <v>1807</v>
      </c>
      <c r="S36" s="7"/>
      <c r="T36" s="8">
        <f>SUM(T23,T28,T33,T35:T35)</f>
        <v>1288158</v>
      </c>
      <c r="U36" s="7"/>
      <c r="V36" s="8">
        <f>SUM(V23,V28,V33,V35:V35)</f>
        <v>2305660</v>
      </c>
      <c r="W36" s="7"/>
      <c r="X36" s="8">
        <f>SUM(X23,X28,X33,X35:X35)</f>
        <v>247825</v>
      </c>
      <c r="Y36" s="7"/>
      <c r="Z36" s="8">
        <f>SUM(Z23,Z28,Z33,Z35:Z35)</f>
        <v>2553485</v>
      </c>
    </row>
    <row r="37" spans="1:26" ht="17.25" customHeight="1" thickTop="1" x14ac:dyDescent="0.25">
      <c r="B37" s="219"/>
      <c r="C37" s="219"/>
      <c r="D37" s="219"/>
      <c r="E37" s="219"/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9"/>
      <c r="Z37" s="219"/>
    </row>
    <row r="38" spans="1:26" ht="17.25" customHeight="1" x14ac:dyDescent="0.25">
      <c r="B38" s="220"/>
      <c r="C38" s="220"/>
      <c r="D38" s="220"/>
      <c r="E38" s="220"/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20"/>
      <c r="Z38" s="220"/>
    </row>
    <row r="39" spans="1:26" ht="17.25" customHeight="1" x14ac:dyDescent="0.25"/>
  </sheetData>
  <mergeCells count="4">
    <mergeCell ref="B4:Z4"/>
    <mergeCell ref="H5:J5"/>
    <mergeCell ref="L5:T5"/>
    <mergeCell ref="B10:Z10"/>
  </mergeCells>
  <pageMargins left="0.7" right="0.7" top="0.48" bottom="0.5" header="0.5" footer="0.5"/>
  <pageSetup paperSize="9" scale="55" firstPageNumber="5" orientation="landscape" useFirstPageNumber="1" r:id="rId1"/>
  <headerFooter>
    <oddFooter>&amp;L&amp;14 &amp;17The accompanying notes are an integral part of these interim financial statements.
&amp;C&amp;17&amp;P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N30"/>
  <sheetViews>
    <sheetView view="pageBreakPreview" topLeftCell="A13" zoomScale="90" zoomScaleNormal="85" zoomScaleSheetLayoutView="90" workbookViewId="0">
      <selection activeCell="J28" sqref="J28"/>
    </sheetView>
  </sheetViews>
  <sheetFormatPr defaultRowHeight="18.75" customHeight="1" x14ac:dyDescent="0.25"/>
  <cols>
    <col min="1" max="1" width="46.28515625" style="92" customWidth="1"/>
    <col min="2" max="2" width="13.85546875" style="90" customWidth="1"/>
    <col min="3" max="3" width="2" style="91" customWidth="1"/>
    <col min="4" max="4" width="13.85546875" style="90" customWidth="1"/>
    <col min="5" max="5" width="2" style="91" customWidth="1"/>
    <col min="6" max="6" width="21.28515625" style="90" bestFit="1" customWidth="1"/>
    <col min="7" max="7" width="2" style="91" customWidth="1"/>
    <col min="8" max="8" width="13.85546875" style="90" customWidth="1"/>
    <col min="9" max="9" width="2" style="91" customWidth="1"/>
    <col min="10" max="10" width="13.85546875" style="90" customWidth="1"/>
    <col min="11" max="11" width="2" style="91" customWidth="1"/>
    <col min="12" max="12" width="15.28515625" style="90" customWidth="1"/>
    <col min="13" max="13" width="2" style="91" customWidth="1"/>
    <col min="14" max="14" width="13.85546875" style="90" customWidth="1"/>
    <col min="15" max="15" width="11.5703125" style="92" bestFit="1" customWidth="1"/>
    <col min="16" max="16" width="5.140625" style="92" bestFit="1" customWidth="1"/>
    <col min="17" max="16384" width="9.140625" style="92"/>
  </cols>
  <sheetData>
    <row r="1" spans="1:14" ht="18.75" customHeight="1" x14ac:dyDescent="0.25">
      <c r="A1" s="6" t="s">
        <v>81</v>
      </c>
    </row>
    <row r="2" spans="1:14" ht="18.75" customHeight="1" x14ac:dyDescent="0.25">
      <c r="A2" s="155" t="s">
        <v>102</v>
      </c>
    </row>
    <row r="3" spans="1:14" ht="14.25" customHeight="1" x14ac:dyDescent="0.25"/>
    <row r="4" spans="1:14" s="45" customFormat="1" ht="18.75" customHeight="1" x14ac:dyDescent="0.25">
      <c r="A4" s="93"/>
      <c r="B4" s="240" t="s">
        <v>25</v>
      </c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</row>
    <row r="5" spans="1:14" s="45" customFormat="1" ht="18.75" customHeight="1" x14ac:dyDescent="0.25">
      <c r="A5" s="93"/>
      <c r="B5" s="94"/>
      <c r="C5" s="94"/>
      <c r="D5" s="95"/>
      <c r="E5" s="210"/>
      <c r="F5" s="211"/>
      <c r="G5" s="94"/>
      <c r="H5" s="241"/>
      <c r="I5" s="241"/>
      <c r="J5" s="241"/>
      <c r="K5" s="95"/>
      <c r="L5" s="95" t="s">
        <v>75</v>
      </c>
      <c r="M5" s="94"/>
      <c r="N5" s="94"/>
    </row>
    <row r="6" spans="1:14" s="96" customFormat="1" ht="18.75" customHeight="1" x14ac:dyDescent="0.25">
      <c r="B6" s="95"/>
      <c r="C6" s="95"/>
      <c r="D6" s="28"/>
      <c r="E6" s="211"/>
      <c r="F6" s="28"/>
      <c r="G6" s="95"/>
      <c r="H6" s="239" t="s">
        <v>8</v>
      </c>
      <c r="I6" s="239"/>
      <c r="J6" s="239"/>
      <c r="K6" s="95"/>
      <c r="L6" s="97" t="s">
        <v>50</v>
      </c>
      <c r="M6" s="95"/>
    </row>
    <row r="7" spans="1:14" s="96" customFormat="1" ht="18.75" customHeight="1" x14ac:dyDescent="0.25">
      <c r="B7" s="28" t="s">
        <v>10</v>
      </c>
      <c r="C7" s="28"/>
      <c r="D7" s="28"/>
      <c r="E7" s="28"/>
      <c r="F7" s="28" t="s">
        <v>180</v>
      </c>
      <c r="G7" s="95"/>
      <c r="H7" s="95"/>
      <c r="I7" s="95"/>
      <c r="J7" s="95"/>
      <c r="K7" s="95"/>
      <c r="M7" s="95"/>
    </row>
    <row r="8" spans="1:14" s="96" customFormat="1" ht="18.75" customHeight="1" x14ac:dyDescent="0.25">
      <c r="B8" s="28" t="s">
        <v>208</v>
      </c>
      <c r="C8" s="28"/>
      <c r="D8" s="28" t="s">
        <v>31</v>
      </c>
      <c r="E8" s="28"/>
      <c r="F8" s="28" t="s">
        <v>181</v>
      </c>
      <c r="G8" s="95"/>
      <c r="H8" s="28" t="s">
        <v>40</v>
      </c>
      <c r="I8" s="95"/>
      <c r="J8" s="28"/>
      <c r="K8" s="28"/>
      <c r="L8" s="28" t="s">
        <v>72</v>
      </c>
      <c r="M8" s="95"/>
      <c r="N8" s="19" t="s">
        <v>4</v>
      </c>
    </row>
    <row r="9" spans="1:14" s="96" customFormat="1" ht="18.75" customHeight="1" x14ac:dyDescent="0.25">
      <c r="B9" s="28" t="s">
        <v>5</v>
      </c>
      <c r="C9" s="28"/>
      <c r="D9" s="28" t="s">
        <v>32</v>
      </c>
      <c r="E9" s="28"/>
      <c r="F9" s="28" t="s">
        <v>184</v>
      </c>
      <c r="G9" s="95"/>
      <c r="H9" s="28" t="s">
        <v>6</v>
      </c>
      <c r="I9" s="95"/>
      <c r="J9" s="28" t="s">
        <v>9</v>
      </c>
      <c r="K9" s="28"/>
      <c r="L9" s="28" t="s">
        <v>205</v>
      </c>
      <c r="M9" s="95"/>
      <c r="N9" s="19" t="s">
        <v>37</v>
      </c>
    </row>
    <row r="10" spans="1:14" s="96" customFormat="1" ht="18.75" customHeight="1" x14ac:dyDescent="0.25">
      <c r="B10" s="238" t="s">
        <v>99</v>
      </c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</row>
    <row r="11" spans="1:14" ht="18.75" customHeight="1" x14ac:dyDescent="0.25">
      <c r="A11" s="2" t="s">
        <v>107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</row>
    <row r="12" spans="1:14" ht="18.75" customHeight="1" x14ac:dyDescent="0.25">
      <c r="A12" s="85" t="s">
        <v>108</v>
      </c>
      <c r="B12" s="7">
        <v>681480</v>
      </c>
      <c r="C12" s="7"/>
      <c r="D12" s="7">
        <v>342170</v>
      </c>
      <c r="E12" s="7"/>
      <c r="F12" s="7">
        <v>0</v>
      </c>
      <c r="G12" s="7"/>
      <c r="H12" s="7">
        <v>58650</v>
      </c>
      <c r="I12" s="86"/>
      <c r="J12" s="7">
        <v>52863</v>
      </c>
      <c r="K12" s="7"/>
      <c r="L12" s="7">
        <v>163451</v>
      </c>
      <c r="M12" s="86"/>
      <c r="N12" s="7">
        <f>SUM(B12:L12)</f>
        <v>1298614</v>
      </c>
    </row>
    <row r="13" spans="1:14" ht="10.5" customHeight="1" x14ac:dyDescent="0.25">
      <c r="A13" s="88"/>
      <c r="B13" s="25"/>
      <c r="C13" s="20"/>
      <c r="D13" s="25"/>
      <c r="E13" s="20"/>
      <c r="F13" s="25"/>
      <c r="G13" s="20"/>
      <c r="H13" s="25"/>
      <c r="I13" s="14"/>
      <c r="J13" s="25"/>
      <c r="K13" s="20"/>
      <c r="L13" s="25"/>
      <c r="M13" s="14"/>
      <c r="N13" s="26"/>
    </row>
    <row r="14" spans="1:14" ht="18.75" customHeight="1" x14ac:dyDescent="0.25">
      <c r="A14" s="87" t="s">
        <v>104</v>
      </c>
      <c r="B14" s="25"/>
      <c r="C14" s="14"/>
      <c r="D14" s="25"/>
      <c r="E14" s="14"/>
      <c r="F14" s="25"/>
      <c r="G14" s="20"/>
      <c r="H14" s="25"/>
      <c r="I14" s="14"/>
      <c r="J14" s="25"/>
      <c r="K14" s="20"/>
      <c r="L14" s="25"/>
      <c r="M14" s="14"/>
      <c r="N14" s="25"/>
    </row>
    <row r="15" spans="1:14" ht="18.75" customHeight="1" x14ac:dyDescent="0.25">
      <c r="A15" s="18" t="s">
        <v>105</v>
      </c>
      <c r="B15" s="25">
        <v>0</v>
      </c>
      <c r="C15" s="20"/>
      <c r="D15" s="25">
        <v>0</v>
      </c>
      <c r="E15" s="20"/>
      <c r="F15" s="25">
        <v>0</v>
      </c>
      <c r="G15" s="20"/>
      <c r="H15" s="25">
        <v>0</v>
      </c>
      <c r="I15" s="14"/>
      <c r="J15" s="25">
        <f>'SI-4'!J33</f>
        <v>17509</v>
      </c>
      <c r="K15" s="14"/>
      <c r="L15" s="26">
        <v>0</v>
      </c>
      <c r="M15" s="14"/>
      <c r="N15" s="26">
        <f>SUM(J15:L15)</f>
        <v>17509</v>
      </c>
    </row>
    <row r="16" spans="1:14" ht="18.75" customHeight="1" x14ac:dyDescent="0.25">
      <c r="A16" s="87" t="s">
        <v>101</v>
      </c>
      <c r="B16" s="22">
        <f>SUM(B15:B15)</f>
        <v>0</v>
      </c>
      <c r="C16" s="208"/>
      <c r="D16" s="22">
        <f>SUM(D15:D15)</f>
        <v>0</v>
      </c>
      <c r="E16" s="208"/>
      <c r="F16" s="22">
        <f>SUM(F15:F15)</f>
        <v>0</v>
      </c>
      <c r="G16" s="208"/>
      <c r="H16" s="22">
        <f>SUM(H15:H15)</f>
        <v>0</v>
      </c>
      <c r="I16" s="7"/>
      <c r="J16" s="22">
        <f>SUM(J15:J15)</f>
        <v>17509</v>
      </c>
      <c r="K16" s="7"/>
      <c r="L16" s="22">
        <f>SUM(L15:L15)</f>
        <v>0</v>
      </c>
      <c r="M16" s="7"/>
      <c r="N16" s="22">
        <f>SUM(N15:N15)</f>
        <v>17509</v>
      </c>
    </row>
    <row r="17" spans="1:14" ht="10.5" customHeight="1" x14ac:dyDescent="0.25">
      <c r="A17" s="87"/>
      <c r="B17" s="208"/>
      <c r="C17" s="208"/>
      <c r="D17" s="208"/>
      <c r="E17" s="208"/>
      <c r="F17" s="208"/>
      <c r="G17" s="208"/>
      <c r="H17" s="208"/>
      <c r="I17" s="7"/>
      <c r="J17" s="7"/>
      <c r="K17" s="7"/>
      <c r="L17" s="7"/>
      <c r="M17" s="7"/>
      <c r="N17" s="7"/>
    </row>
    <row r="18" spans="1:14" ht="18.75" customHeight="1" x14ac:dyDescent="0.25">
      <c r="A18" s="88" t="s">
        <v>74</v>
      </c>
      <c r="B18" s="25">
        <v>0</v>
      </c>
      <c r="C18" s="20"/>
      <c r="D18" s="25">
        <v>0</v>
      </c>
      <c r="E18" s="20"/>
      <c r="F18" s="25">
        <v>0</v>
      </c>
      <c r="G18" s="20"/>
      <c r="H18" s="25">
        <v>0</v>
      </c>
      <c r="I18" s="14"/>
      <c r="J18" s="26">
        <v>2052</v>
      </c>
      <c r="K18" s="14"/>
      <c r="L18" s="26">
        <f>-J18</f>
        <v>-2052</v>
      </c>
      <c r="M18" s="14"/>
      <c r="N18" s="26">
        <f>SUM(J18:L18)</f>
        <v>0</v>
      </c>
    </row>
    <row r="19" spans="1:14" ht="18.75" customHeight="1" thickBot="1" x14ac:dyDescent="0.3">
      <c r="A19" s="98" t="s">
        <v>224</v>
      </c>
      <c r="B19" s="8">
        <f>SUM(B12,B16,B18)</f>
        <v>681480</v>
      </c>
      <c r="C19" s="7"/>
      <c r="D19" s="8">
        <f>SUM(D12,D16,D18)</f>
        <v>342170</v>
      </c>
      <c r="E19" s="7"/>
      <c r="F19" s="8">
        <f>SUM(F12,F16,F18)</f>
        <v>0</v>
      </c>
      <c r="G19" s="7"/>
      <c r="H19" s="8">
        <f>SUM(H12,H16,H18)</f>
        <v>58650</v>
      </c>
      <c r="I19" s="7"/>
      <c r="J19" s="8">
        <f>SUM(J12,J16,J18)</f>
        <v>72424</v>
      </c>
      <c r="K19" s="7"/>
      <c r="L19" s="8">
        <f>SUM(L12,L16,L18)</f>
        <v>161399</v>
      </c>
      <c r="M19" s="7"/>
      <c r="N19" s="8">
        <f>SUM(N12,N16,N18)</f>
        <v>1316123</v>
      </c>
    </row>
    <row r="20" spans="1:14" ht="14.25" customHeight="1" thickTop="1" x14ac:dyDescent="0.25"/>
    <row r="21" spans="1:14" ht="18.75" customHeight="1" x14ac:dyDescent="0.25">
      <c r="A21" s="2" t="s">
        <v>171</v>
      </c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</row>
    <row r="22" spans="1:14" ht="18.75" customHeight="1" x14ac:dyDescent="0.25">
      <c r="A22" s="85" t="s">
        <v>172</v>
      </c>
      <c r="B22" s="7">
        <v>1685080</v>
      </c>
      <c r="C22" s="7"/>
      <c r="D22" s="7">
        <v>342170</v>
      </c>
      <c r="E22" s="7"/>
      <c r="F22" s="7">
        <v>-397600</v>
      </c>
      <c r="G22" s="7"/>
      <c r="H22" s="7">
        <v>58650</v>
      </c>
      <c r="I22" s="86"/>
      <c r="J22" s="7">
        <v>307559</v>
      </c>
      <c r="K22" s="7"/>
      <c r="L22" s="7">
        <v>552699</v>
      </c>
      <c r="M22" s="86"/>
      <c r="N22" s="7">
        <f>SUM(B22:L22)</f>
        <v>2548558</v>
      </c>
    </row>
    <row r="23" spans="1:14" ht="10.5" customHeight="1" x14ac:dyDescent="0.25">
      <c r="A23" s="88"/>
      <c r="B23" s="25"/>
      <c r="C23" s="20"/>
      <c r="D23" s="25"/>
      <c r="E23" s="20"/>
      <c r="F23" s="25"/>
      <c r="G23" s="20"/>
      <c r="H23" s="25"/>
      <c r="I23" s="14"/>
      <c r="J23" s="25"/>
      <c r="K23" s="20"/>
      <c r="L23" s="25"/>
      <c r="M23" s="14"/>
      <c r="N23" s="26"/>
    </row>
    <row r="24" spans="1:14" ht="18.75" customHeight="1" x14ac:dyDescent="0.25">
      <c r="A24" s="87" t="s">
        <v>104</v>
      </c>
      <c r="B24" s="25"/>
      <c r="C24" s="14"/>
      <c r="D24" s="25"/>
      <c r="E24" s="14"/>
      <c r="F24" s="25"/>
      <c r="G24" s="20"/>
      <c r="H24" s="25"/>
      <c r="I24" s="14"/>
      <c r="J24" s="25"/>
      <c r="K24" s="20"/>
      <c r="L24" s="25"/>
      <c r="M24" s="14"/>
      <c r="N24" s="25"/>
    </row>
    <row r="25" spans="1:14" ht="18.75" customHeight="1" x14ac:dyDescent="0.25">
      <c r="A25" s="18" t="s">
        <v>105</v>
      </c>
      <c r="B25" s="25">
        <v>0</v>
      </c>
      <c r="C25" s="20"/>
      <c r="D25" s="25">
        <v>0</v>
      </c>
      <c r="E25" s="20"/>
      <c r="F25" s="25">
        <v>0</v>
      </c>
      <c r="G25" s="20"/>
      <c r="H25" s="25">
        <v>0</v>
      </c>
      <c r="I25" s="14"/>
      <c r="J25" s="25">
        <f>'SI-4'!H25</f>
        <v>42569</v>
      </c>
      <c r="K25" s="14"/>
      <c r="L25" s="26">
        <v>0</v>
      </c>
      <c r="M25" s="14"/>
      <c r="N25" s="26">
        <f>SUM(J25:L25)</f>
        <v>42569</v>
      </c>
    </row>
    <row r="26" spans="1:14" ht="18.75" customHeight="1" x14ac:dyDescent="0.25">
      <c r="A26" s="87" t="s">
        <v>101</v>
      </c>
      <c r="B26" s="22">
        <f>SUM(B25:B25)</f>
        <v>0</v>
      </c>
      <c r="C26" s="208"/>
      <c r="D26" s="22">
        <f>SUM(D25:D25)</f>
        <v>0</v>
      </c>
      <c r="E26" s="208"/>
      <c r="F26" s="22">
        <f>SUM(F25:F25)</f>
        <v>0</v>
      </c>
      <c r="G26" s="208"/>
      <c r="H26" s="22">
        <f>SUM(H25:H25)</f>
        <v>0</v>
      </c>
      <c r="I26" s="7"/>
      <c r="J26" s="22">
        <f>SUM(J25:J25)</f>
        <v>42569</v>
      </c>
      <c r="K26" s="7"/>
      <c r="L26" s="22">
        <f>SUM(L25:L25)</f>
        <v>0</v>
      </c>
      <c r="M26" s="7"/>
      <c r="N26" s="22">
        <f>SUM(N25:N25)</f>
        <v>42569</v>
      </c>
    </row>
    <row r="27" spans="1:14" ht="10.5" customHeight="1" x14ac:dyDescent="0.25">
      <c r="A27" s="87"/>
      <c r="B27" s="208"/>
      <c r="C27" s="208"/>
      <c r="D27" s="208"/>
      <c r="E27" s="208"/>
      <c r="F27" s="208"/>
      <c r="G27" s="208"/>
      <c r="H27" s="208"/>
      <c r="I27" s="7"/>
      <c r="J27" s="7"/>
      <c r="K27" s="7"/>
      <c r="L27" s="7"/>
      <c r="M27" s="7"/>
      <c r="N27" s="7"/>
    </row>
    <row r="28" spans="1:14" ht="18.75" customHeight="1" x14ac:dyDescent="0.25">
      <c r="A28" s="88" t="s">
        <v>74</v>
      </c>
      <c r="B28" s="25">
        <v>0</v>
      </c>
      <c r="C28" s="20"/>
      <c r="D28" s="25">
        <v>0</v>
      </c>
      <c r="E28" s="20"/>
      <c r="F28" s="25">
        <v>0</v>
      </c>
      <c r="G28" s="20"/>
      <c r="H28" s="25">
        <v>0</v>
      </c>
      <c r="I28" s="14"/>
      <c r="J28" s="26">
        <v>10087</v>
      </c>
      <c r="K28" s="14"/>
      <c r="L28" s="26">
        <f>-J28</f>
        <v>-10087</v>
      </c>
      <c r="M28" s="14"/>
      <c r="N28" s="26">
        <f>SUM(J28:L28)</f>
        <v>0</v>
      </c>
    </row>
    <row r="29" spans="1:14" ht="18.75" customHeight="1" thickBot="1" x14ac:dyDescent="0.3">
      <c r="A29" s="98" t="s">
        <v>223</v>
      </c>
      <c r="B29" s="8">
        <f>SUM(B22,B26,B28)</f>
        <v>1685080</v>
      </c>
      <c r="C29" s="7"/>
      <c r="D29" s="8">
        <f>SUM(D22,D26,D28)</f>
        <v>342170</v>
      </c>
      <c r="E29" s="7"/>
      <c r="F29" s="8">
        <f>SUM(F22,F26,F28)</f>
        <v>-397600</v>
      </c>
      <c r="G29" s="7"/>
      <c r="H29" s="8">
        <f>SUM(H22,H26,H28)</f>
        <v>58650</v>
      </c>
      <c r="I29" s="7"/>
      <c r="J29" s="8">
        <f>SUM(J22,J26,J28)</f>
        <v>360215</v>
      </c>
      <c r="K29" s="7"/>
      <c r="L29" s="8">
        <f>SUM(L22,L26,L28)</f>
        <v>542612</v>
      </c>
      <c r="M29" s="7"/>
      <c r="N29" s="8">
        <f>SUM(N22,N26,N28)</f>
        <v>2591127</v>
      </c>
    </row>
    <row r="30" spans="1:14" ht="18.75" customHeight="1" thickTop="1" x14ac:dyDescent="0.25"/>
  </sheetData>
  <mergeCells count="4">
    <mergeCell ref="H6:J6"/>
    <mergeCell ref="B10:N10"/>
    <mergeCell ref="B4:N4"/>
    <mergeCell ref="H5:J5"/>
  </mergeCells>
  <phoneticPr fontId="2" type="noConversion"/>
  <pageMargins left="0.7" right="0.7" top="0.48" bottom="0.5" header="0.5" footer="0.5"/>
  <pageSetup paperSize="9" scale="81" firstPageNumber="6" orientation="landscape" useFirstPageNumber="1" r:id="rId1"/>
  <headerFooter alignWithMargins="0">
    <oddFooter>&amp;L&amp;12The accompanying notes are an integral part of these interim financial statements.
&amp;C&amp;12&amp;P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1"/>
  </sheetPr>
  <dimension ref="A1:J87"/>
  <sheetViews>
    <sheetView showOutlineSymbols="0" view="pageBreakPreview" topLeftCell="A67" zoomScale="90" zoomScaleNormal="90" zoomScaleSheetLayoutView="90" workbookViewId="0">
      <selection activeCell="A83" sqref="A83"/>
    </sheetView>
  </sheetViews>
  <sheetFormatPr defaultRowHeight="20.25" customHeight="1" x14ac:dyDescent="0.25"/>
  <cols>
    <col min="1" max="1" width="64" style="170" customWidth="1"/>
    <col min="2" max="2" width="12.7109375" style="78" customWidth="1"/>
    <col min="3" max="3" width="1.5703125" style="61" customWidth="1"/>
    <col min="4" max="4" width="12.7109375" style="78" customWidth="1"/>
    <col min="5" max="5" width="1.5703125" style="61" customWidth="1"/>
    <col min="6" max="6" width="12.7109375" style="61" customWidth="1"/>
    <col min="7" max="7" width="1.5703125" style="61" customWidth="1"/>
    <col min="8" max="8" width="12.7109375" style="61" customWidth="1"/>
    <col min="9" max="9" width="12.7109375" style="163" customWidth="1"/>
    <col min="10" max="10" width="14.42578125" style="163" customWidth="1"/>
    <col min="11" max="16384" width="9.140625" style="163"/>
  </cols>
  <sheetData>
    <row r="1" spans="1:10" s="164" customFormat="1" ht="20.25" customHeight="1" x14ac:dyDescent="0.25">
      <c r="A1" s="6" t="s">
        <v>81</v>
      </c>
      <c r="B1" s="118"/>
      <c r="C1" s="66"/>
      <c r="D1" s="118"/>
      <c r="E1" s="66"/>
      <c r="F1" s="66"/>
      <c r="G1" s="66"/>
      <c r="H1" s="66"/>
    </row>
    <row r="2" spans="1:10" ht="20.25" customHeight="1" x14ac:dyDescent="0.25">
      <c r="A2" s="165" t="s">
        <v>109</v>
      </c>
    </row>
    <row r="3" spans="1:10" s="169" customFormat="1" ht="20.25" customHeight="1" x14ac:dyDescent="0.25">
      <c r="A3" s="166"/>
      <c r="B3" s="167"/>
      <c r="C3" s="168"/>
      <c r="D3" s="167"/>
      <c r="E3" s="168"/>
      <c r="F3" s="168"/>
      <c r="G3" s="168"/>
      <c r="H3" s="168"/>
    </row>
    <row r="4" spans="1:10" ht="20.25" customHeight="1" x14ac:dyDescent="0.25">
      <c r="A4" s="170" t="s">
        <v>3</v>
      </c>
      <c r="B4" s="243" t="s">
        <v>2</v>
      </c>
      <c r="C4" s="243"/>
      <c r="D4" s="243"/>
      <c r="E4" s="171"/>
      <c r="F4" s="244" t="s">
        <v>16</v>
      </c>
      <c r="G4" s="244"/>
      <c r="H4" s="244"/>
    </row>
    <row r="5" spans="1:10" ht="20.25" customHeight="1" x14ac:dyDescent="0.25">
      <c r="B5" s="243" t="s">
        <v>17</v>
      </c>
      <c r="C5" s="243"/>
      <c r="D5" s="243"/>
      <c r="E5" s="78"/>
      <c r="F5" s="243" t="s">
        <v>17</v>
      </c>
      <c r="G5" s="243"/>
      <c r="H5" s="243"/>
    </row>
    <row r="6" spans="1:10" s="29" customFormat="1" ht="20.25" customHeight="1" x14ac:dyDescent="0.25">
      <c r="A6" s="77"/>
      <c r="B6" s="245" t="s">
        <v>98</v>
      </c>
      <c r="C6" s="245"/>
      <c r="D6" s="245"/>
      <c r="E6" s="167"/>
      <c r="F6" s="245" t="s">
        <v>98</v>
      </c>
      <c r="G6" s="245"/>
      <c r="H6" s="245"/>
      <c r="I6" s="82"/>
    </row>
    <row r="7" spans="1:10" s="29" customFormat="1" ht="20.25" customHeight="1" x14ac:dyDescent="0.25">
      <c r="A7" s="77"/>
      <c r="B7" s="245" t="s">
        <v>97</v>
      </c>
      <c r="C7" s="245"/>
      <c r="D7" s="245"/>
      <c r="E7" s="167"/>
      <c r="F7" s="245" t="s">
        <v>97</v>
      </c>
      <c r="G7" s="245"/>
      <c r="H7" s="245"/>
      <c r="I7" s="82"/>
    </row>
    <row r="8" spans="1:10" ht="20.25" customHeight="1" x14ac:dyDescent="0.25">
      <c r="B8" s="172" t="s">
        <v>169</v>
      </c>
      <c r="C8" s="173"/>
      <c r="D8" s="172" t="s">
        <v>96</v>
      </c>
      <c r="E8" s="173"/>
      <c r="F8" s="172" t="s">
        <v>169</v>
      </c>
      <c r="G8" s="173"/>
      <c r="H8" s="172" t="s">
        <v>96</v>
      </c>
    </row>
    <row r="9" spans="1:10" ht="20.25" customHeight="1" x14ac:dyDescent="0.25">
      <c r="B9" s="242" t="s">
        <v>99</v>
      </c>
      <c r="C9" s="242"/>
      <c r="D9" s="242"/>
      <c r="E9" s="242"/>
      <c r="F9" s="242"/>
      <c r="G9" s="242"/>
      <c r="H9" s="242"/>
    </row>
    <row r="10" spans="1:10" ht="20.25" customHeight="1" x14ac:dyDescent="0.25">
      <c r="A10" s="174" t="s">
        <v>34</v>
      </c>
      <c r="B10" s="175"/>
      <c r="C10" s="175"/>
      <c r="D10" s="175"/>
      <c r="E10" s="175"/>
      <c r="F10" s="175"/>
      <c r="G10" s="175"/>
      <c r="H10" s="175"/>
    </row>
    <row r="11" spans="1:10" ht="20.25" customHeight="1" x14ac:dyDescent="0.25">
      <c r="A11" s="170" t="s">
        <v>188</v>
      </c>
      <c r="B11" s="30">
        <f>'SI-4'!D25</f>
        <v>125892</v>
      </c>
      <c r="C11" s="175"/>
      <c r="D11" s="30">
        <f>'SI-4'!F25</f>
        <v>109001</v>
      </c>
      <c r="E11" s="175"/>
      <c r="F11" s="176">
        <f>'SI-4'!H25</f>
        <v>42569</v>
      </c>
      <c r="G11" s="177"/>
      <c r="H11" s="176">
        <f>'SI-4'!J25</f>
        <v>17509</v>
      </c>
    </row>
    <row r="12" spans="1:10" ht="20.25" customHeight="1" x14ac:dyDescent="0.25">
      <c r="A12" s="178" t="s">
        <v>209</v>
      </c>
      <c r="B12" s="30"/>
      <c r="C12" s="175"/>
      <c r="D12" s="30"/>
      <c r="E12" s="175"/>
      <c r="F12" s="176"/>
      <c r="G12" s="177"/>
      <c r="H12" s="176"/>
    </row>
    <row r="13" spans="1:10" ht="20.25" customHeight="1" x14ac:dyDescent="0.25">
      <c r="A13" s="170" t="s">
        <v>115</v>
      </c>
      <c r="B13" s="30">
        <v>9778</v>
      </c>
      <c r="C13" s="175"/>
      <c r="D13" s="30">
        <v>6388</v>
      </c>
      <c r="E13" s="175"/>
      <c r="F13" s="176">
        <v>4267</v>
      </c>
      <c r="G13" s="177"/>
      <c r="H13" s="176">
        <v>4056</v>
      </c>
      <c r="J13" s="82"/>
    </row>
    <row r="14" spans="1:10" ht="20.25" customHeight="1" x14ac:dyDescent="0.25">
      <c r="A14" s="170" t="s">
        <v>38</v>
      </c>
      <c r="B14" s="30">
        <v>47204</v>
      </c>
      <c r="C14" s="175"/>
      <c r="D14" s="30">
        <v>45166</v>
      </c>
      <c r="E14" s="175"/>
      <c r="F14" s="176">
        <v>41225</v>
      </c>
      <c r="G14" s="177"/>
      <c r="H14" s="176">
        <v>24570</v>
      </c>
      <c r="J14" s="82"/>
    </row>
    <row r="15" spans="1:10" ht="20.25" customHeight="1" x14ac:dyDescent="0.25">
      <c r="A15" s="170" t="s">
        <v>153</v>
      </c>
      <c r="B15" s="30">
        <v>55823</v>
      </c>
      <c r="C15" s="175"/>
      <c r="D15" s="30">
        <v>47751</v>
      </c>
      <c r="E15" s="175"/>
      <c r="F15" s="176">
        <v>23749</v>
      </c>
      <c r="G15" s="177"/>
      <c r="H15" s="176">
        <v>4089</v>
      </c>
      <c r="J15" s="82"/>
    </row>
    <row r="16" spans="1:10" ht="20.25" customHeight="1" x14ac:dyDescent="0.25">
      <c r="A16" s="170" t="s">
        <v>151</v>
      </c>
      <c r="B16" s="30">
        <v>1356</v>
      </c>
      <c r="C16" s="175"/>
      <c r="D16" s="30">
        <v>1563</v>
      </c>
      <c r="E16" s="175"/>
      <c r="F16" s="176">
        <v>0</v>
      </c>
      <c r="G16" s="177"/>
      <c r="H16" s="176">
        <v>0</v>
      </c>
    </row>
    <row r="17" spans="1:10" ht="20.25" customHeight="1" x14ac:dyDescent="0.25">
      <c r="A17" s="170" t="s">
        <v>149</v>
      </c>
      <c r="B17" s="30">
        <v>-7323</v>
      </c>
      <c r="C17" s="175"/>
      <c r="D17" s="30">
        <v>2022</v>
      </c>
      <c r="E17" s="175"/>
      <c r="F17" s="176">
        <v>3437</v>
      </c>
      <c r="G17" s="177"/>
      <c r="H17" s="176">
        <v>1357</v>
      </c>
    </row>
    <row r="18" spans="1:10" ht="20.25" customHeight="1" x14ac:dyDescent="0.25">
      <c r="A18" s="170" t="s">
        <v>150</v>
      </c>
      <c r="B18" s="30">
        <v>-83</v>
      </c>
      <c r="C18" s="175"/>
      <c r="D18" s="30">
        <v>2452</v>
      </c>
      <c r="E18" s="175"/>
      <c r="F18" s="179">
        <v>0</v>
      </c>
      <c r="G18" s="177"/>
      <c r="H18" s="179">
        <v>11</v>
      </c>
    </row>
    <row r="19" spans="1:10" ht="20.25" customHeight="1" x14ac:dyDescent="0.25">
      <c r="A19" s="170" t="s">
        <v>225</v>
      </c>
      <c r="B19" s="30">
        <v>1652</v>
      </c>
      <c r="C19" s="175"/>
      <c r="D19" s="30">
        <v>552</v>
      </c>
      <c r="E19" s="175"/>
      <c r="F19" s="179">
        <v>0</v>
      </c>
      <c r="G19" s="177"/>
      <c r="H19" s="179">
        <v>0</v>
      </c>
    </row>
    <row r="20" spans="1:10" ht="20.25" customHeight="1" x14ac:dyDescent="0.25">
      <c r="A20" s="170" t="s">
        <v>140</v>
      </c>
      <c r="B20" s="30">
        <v>1203</v>
      </c>
      <c r="C20" s="175"/>
      <c r="D20" s="30">
        <v>1556</v>
      </c>
      <c r="E20" s="175"/>
      <c r="F20" s="179">
        <v>998</v>
      </c>
      <c r="G20" s="177"/>
      <c r="H20" s="179">
        <v>289</v>
      </c>
    </row>
    <row r="21" spans="1:10" ht="20.25" customHeight="1" x14ac:dyDescent="0.25">
      <c r="A21" s="170" t="s">
        <v>141</v>
      </c>
      <c r="B21" s="30">
        <v>443</v>
      </c>
      <c r="C21" s="175"/>
      <c r="D21" s="30">
        <v>291</v>
      </c>
      <c r="E21" s="175"/>
      <c r="F21" s="176">
        <v>0</v>
      </c>
      <c r="G21" s="177"/>
      <c r="H21" s="176">
        <v>0</v>
      </c>
    </row>
    <row r="22" spans="1:10" ht="20.25" customHeight="1" x14ac:dyDescent="0.25">
      <c r="A22" s="170" t="s">
        <v>178</v>
      </c>
      <c r="B22" s="30">
        <v>0</v>
      </c>
      <c r="C22" s="214"/>
      <c r="D22" s="30">
        <v>0</v>
      </c>
      <c r="E22" s="214"/>
      <c r="F22" s="176">
        <v>-15569</v>
      </c>
      <c r="G22" s="177"/>
      <c r="H22" s="176">
        <v>0</v>
      </c>
    </row>
    <row r="23" spans="1:10" ht="20.25" customHeight="1" x14ac:dyDescent="0.25">
      <c r="A23" s="170" t="s">
        <v>116</v>
      </c>
      <c r="B23" s="180">
        <v>-41</v>
      </c>
      <c r="C23" s="175"/>
      <c r="D23" s="180">
        <v>-302</v>
      </c>
      <c r="E23" s="175"/>
      <c r="F23" s="181">
        <v>-13816</v>
      </c>
      <c r="G23" s="177"/>
      <c r="H23" s="181">
        <v>-13376</v>
      </c>
    </row>
    <row r="24" spans="1:10" s="82" customFormat="1" ht="20.25" customHeight="1" x14ac:dyDescent="0.25">
      <c r="A24" s="182"/>
      <c r="B24" s="183">
        <f>SUM(B11:B23)</f>
        <v>235904</v>
      </c>
      <c r="C24" s="183"/>
      <c r="D24" s="183">
        <f>SUM(D11:D23)</f>
        <v>216440</v>
      </c>
      <c r="E24" s="183"/>
      <c r="F24" s="183">
        <f>SUM(F11:F23)</f>
        <v>86860</v>
      </c>
      <c r="G24" s="183"/>
      <c r="H24" s="183">
        <f>SUM(H11:H23)</f>
        <v>38505</v>
      </c>
      <c r="J24" s="163"/>
    </row>
    <row r="25" spans="1:10" ht="20.25" customHeight="1" x14ac:dyDescent="0.25">
      <c r="A25" s="178" t="s">
        <v>35</v>
      </c>
      <c r="B25" s="175"/>
      <c r="C25" s="175"/>
      <c r="D25" s="175"/>
      <c r="E25" s="175"/>
      <c r="F25" s="177"/>
      <c r="G25" s="177"/>
      <c r="H25" s="177"/>
    </row>
    <row r="26" spans="1:10" ht="20.25" customHeight="1" x14ac:dyDescent="0.25">
      <c r="A26" s="170" t="s">
        <v>214</v>
      </c>
      <c r="B26" s="30">
        <v>45320</v>
      </c>
      <c r="C26" s="175"/>
      <c r="D26" s="30">
        <v>-416795</v>
      </c>
      <c r="E26" s="175"/>
      <c r="F26" s="30">
        <v>19949</v>
      </c>
      <c r="G26" s="177"/>
      <c r="H26" s="30">
        <v>-203029</v>
      </c>
    </row>
    <row r="27" spans="1:10" ht="20.25" customHeight="1" x14ac:dyDescent="0.25">
      <c r="A27" s="170" t="s">
        <v>36</v>
      </c>
      <c r="B27" s="30">
        <v>42015</v>
      </c>
      <c r="C27" s="175"/>
      <c r="D27" s="30">
        <v>-154235</v>
      </c>
      <c r="E27" s="175"/>
      <c r="F27" s="30">
        <v>145626</v>
      </c>
      <c r="G27" s="177"/>
      <c r="H27" s="30">
        <v>43077</v>
      </c>
      <c r="I27" s="30"/>
      <c r="J27" s="30"/>
    </row>
    <row r="28" spans="1:10" ht="20.25" customHeight="1" x14ac:dyDescent="0.25">
      <c r="A28" s="170" t="s">
        <v>0</v>
      </c>
      <c r="B28" s="30">
        <v>14875</v>
      </c>
      <c r="C28" s="175"/>
      <c r="D28" s="30">
        <v>19149</v>
      </c>
      <c r="E28" s="175"/>
      <c r="F28" s="30">
        <v>24270</v>
      </c>
      <c r="G28" s="177"/>
      <c r="H28" s="30">
        <v>18325</v>
      </c>
      <c r="I28" s="30"/>
      <c r="J28" s="30"/>
    </row>
    <row r="29" spans="1:10" ht="20.25" customHeight="1" x14ac:dyDescent="0.25">
      <c r="A29" s="170" t="s">
        <v>28</v>
      </c>
      <c r="B29" s="30">
        <v>-1239</v>
      </c>
      <c r="C29" s="175"/>
      <c r="D29" s="30">
        <v>-1430</v>
      </c>
      <c r="E29" s="175"/>
      <c r="F29" s="30">
        <v>-1241</v>
      </c>
      <c r="G29" s="177"/>
      <c r="H29" s="30">
        <v>-9</v>
      </c>
      <c r="I29" s="30"/>
      <c r="J29" s="30"/>
    </row>
    <row r="30" spans="1:10" ht="20.25" customHeight="1" x14ac:dyDescent="0.25">
      <c r="A30" s="170" t="s">
        <v>215</v>
      </c>
      <c r="B30" s="30">
        <v>-32131</v>
      </c>
      <c r="C30" s="175"/>
      <c r="D30" s="30">
        <v>16708</v>
      </c>
      <c r="E30" s="175"/>
      <c r="F30" s="30">
        <v>-34271</v>
      </c>
      <c r="G30" s="177"/>
      <c r="H30" s="30">
        <v>136909</v>
      </c>
      <c r="I30" s="30"/>
      <c r="J30" s="30"/>
    </row>
    <row r="31" spans="1:10" ht="20.25" customHeight="1" x14ac:dyDescent="0.25">
      <c r="A31" s="170" t="s">
        <v>76</v>
      </c>
      <c r="B31" s="30">
        <v>-32239</v>
      </c>
      <c r="C31" s="175"/>
      <c r="D31" s="30">
        <v>-9171</v>
      </c>
      <c r="E31" s="175"/>
      <c r="F31" s="30">
        <v>-25064</v>
      </c>
      <c r="G31" s="177"/>
      <c r="H31" s="30">
        <v>-912</v>
      </c>
      <c r="I31" s="30"/>
      <c r="J31" s="30"/>
    </row>
    <row r="32" spans="1:10" ht="20.25" customHeight="1" x14ac:dyDescent="0.25">
      <c r="A32" s="170" t="s">
        <v>7</v>
      </c>
      <c r="B32" s="30">
        <v>-1784</v>
      </c>
      <c r="C32" s="175"/>
      <c r="D32" s="30">
        <v>456</v>
      </c>
      <c r="E32" s="175"/>
      <c r="F32" s="30">
        <v>-1525</v>
      </c>
      <c r="G32" s="177"/>
      <c r="H32" s="30">
        <v>197</v>
      </c>
      <c r="I32" s="30"/>
      <c r="J32" s="30"/>
    </row>
    <row r="33" spans="1:10" ht="20.25" customHeight="1" x14ac:dyDescent="0.25">
      <c r="A33" s="170" t="s">
        <v>125</v>
      </c>
      <c r="B33" s="180">
        <v>-807</v>
      </c>
      <c r="C33" s="175"/>
      <c r="D33" s="180">
        <v>-688</v>
      </c>
      <c r="E33" s="175"/>
      <c r="F33" s="180">
        <v>-807</v>
      </c>
      <c r="G33" s="177"/>
      <c r="H33" s="180">
        <v>0</v>
      </c>
      <c r="I33" s="30"/>
      <c r="J33" s="30"/>
    </row>
    <row r="34" spans="1:10" ht="20.25" customHeight="1" x14ac:dyDescent="0.25">
      <c r="A34" s="170" t="s">
        <v>156</v>
      </c>
      <c r="B34" s="30">
        <f>SUM(B24:B33)</f>
        <v>269914</v>
      </c>
      <c r="C34" s="175"/>
      <c r="D34" s="30">
        <f>SUM(D24:D33)</f>
        <v>-329566</v>
      </c>
      <c r="E34" s="175"/>
      <c r="F34" s="30">
        <f>SUM(F24:F33)</f>
        <v>213797</v>
      </c>
      <c r="H34" s="30">
        <f>SUM(H24:H33)</f>
        <v>33063</v>
      </c>
    </row>
    <row r="35" spans="1:10" ht="20.25" customHeight="1" x14ac:dyDescent="0.25">
      <c r="A35" s="170" t="s">
        <v>154</v>
      </c>
      <c r="B35" s="30">
        <v>-8206</v>
      </c>
      <c r="C35" s="175"/>
      <c r="D35" s="180">
        <v>-14614</v>
      </c>
      <c r="E35" s="175"/>
      <c r="F35" s="30">
        <v>-6845</v>
      </c>
      <c r="G35" s="177"/>
      <c r="H35" s="30">
        <v>-4760</v>
      </c>
    </row>
    <row r="36" spans="1:10" s="29" customFormat="1" ht="20.25" customHeight="1" x14ac:dyDescent="0.25">
      <c r="A36" s="11" t="s">
        <v>117</v>
      </c>
      <c r="B36" s="184">
        <f>SUM(B34,B35:B35)</f>
        <v>261708</v>
      </c>
      <c r="C36" s="185"/>
      <c r="D36" s="184">
        <f>SUM(D34,D35:D35)</f>
        <v>-344180</v>
      </c>
      <c r="E36" s="186"/>
      <c r="F36" s="184">
        <f>SUM(F34,F35:F35)</f>
        <v>206952</v>
      </c>
      <c r="G36" s="185"/>
      <c r="H36" s="184">
        <f>SUM(H34,H35:H35)</f>
        <v>28303</v>
      </c>
      <c r="J36" s="163"/>
    </row>
    <row r="37" spans="1:10" s="29" customFormat="1" ht="20.25" customHeight="1" x14ac:dyDescent="0.25">
      <c r="A37" s="77"/>
      <c r="B37" s="187"/>
      <c r="C37" s="30"/>
      <c r="D37" s="187"/>
      <c r="E37" s="61"/>
      <c r="F37" s="30"/>
      <c r="G37" s="30"/>
      <c r="H37" s="30"/>
      <c r="J37" s="163"/>
    </row>
    <row r="38" spans="1:10" s="164" customFormat="1" ht="20.25" customHeight="1" x14ac:dyDescent="0.25">
      <c r="A38" s="6" t="s">
        <v>81</v>
      </c>
      <c r="B38" s="118"/>
      <c r="C38" s="66"/>
      <c r="D38" s="118"/>
      <c r="E38" s="66"/>
      <c r="F38" s="66"/>
      <c r="G38" s="66"/>
      <c r="H38" s="66"/>
    </row>
    <row r="39" spans="1:10" ht="20.25" customHeight="1" x14ac:dyDescent="0.25">
      <c r="A39" s="188" t="s">
        <v>109</v>
      </c>
    </row>
    <row r="40" spans="1:10" s="169" customFormat="1" ht="20.25" customHeight="1" x14ac:dyDescent="0.25">
      <c r="A40" s="166"/>
      <c r="B40" s="167"/>
      <c r="C40" s="168"/>
      <c r="D40" s="167"/>
      <c r="E40" s="168"/>
      <c r="F40" s="168"/>
      <c r="G40" s="168"/>
      <c r="H40" s="168"/>
      <c r="J40" s="163"/>
    </row>
    <row r="41" spans="1:10" ht="20.25" customHeight="1" x14ac:dyDescent="0.25">
      <c r="A41" s="170" t="s">
        <v>3</v>
      </c>
      <c r="B41" s="243" t="s">
        <v>2</v>
      </c>
      <c r="C41" s="243"/>
      <c r="D41" s="243"/>
      <c r="E41" s="171"/>
      <c r="F41" s="244" t="s">
        <v>16</v>
      </c>
      <c r="G41" s="244"/>
      <c r="H41" s="244"/>
    </row>
    <row r="42" spans="1:10" ht="20.25" customHeight="1" x14ac:dyDescent="0.25">
      <c r="B42" s="243" t="s">
        <v>17</v>
      </c>
      <c r="C42" s="243"/>
      <c r="D42" s="243"/>
      <c r="E42" s="78"/>
      <c r="F42" s="243" t="s">
        <v>17</v>
      </c>
      <c r="G42" s="243"/>
      <c r="H42" s="243"/>
    </row>
    <row r="43" spans="1:10" s="29" customFormat="1" ht="20.25" customHeight="1" x14ac:dyDescent="0.25">
      <c r="A43" s="77"/>
      <c r="B43" s="245" t="s">
        <v>98</v>
      </c>
      <c r="C43" s="245"/>
      <c r="D43" s="245"/>
      <c r="E43" s="167"/>
      <c r="F43" s="245" t="s">
        <v>98</v>
      </c>
      <c r="G43" s="245"/>
      <c r="H43" s="245"/>
      <c r="I43" s="82"/>
    </row>
    <row r="44" spans="1:10" s="29" customFormat="1" ht="20.25" customHeight="1" x14ac:dyDescent="0.25">
      <c r="A44" s="77"/>
      <c r="B44" s="245" t="s">
        <v>97</v>
      </c>
      <c r="C44" s="245"/>
      <c r="D44" s="245"/>
      <c r="E44" s="167"/>
      <c r="F44" s="245" t="s">
        <v>97</v>
      </c>
      <c r="G44" s="245"/>
      <c r="H44" s="245"/>
      <c r="I44" s="82"/>
    </row>
    <row r="45" spans="1:10" ht="20.25" customHeight="1" x14ac:dyDescent="0.25">
      <c r="B45" s="172" t="s">
        <v>169</v>
      </c>
      <c r="C45" s="173"/>
      <c r="D45" s="172" t="s">
        <v>96</v>
      </c>
      <c r="E45" s="173"/>
      <c r="F45" s="172" t="s">
        <v>169</v>
      </c>
      <c r="G45" s="173"/>
      <c r="H45" s="172" t="s">
        <v>96</v>
      </c>
    </row>
    <row r="46" spans="1:10" ht="20.25" customHeight="1" x14ac:dyDescent="0.25">
      <c r="B46" s="242" t="s">
        <v>99</v>
      </c>
      <c r="C46" s="242"/>
      <c r="D46" s="242"/>
      <c r="E46" s="242"/>
      <c r="F46" s="242"/>
      <c r="G46" s="242"/>
      <c r="H46" s="242"/>
    </row>
    <row r="47" spans="1:10" s="29" customFormat="1" ht="20.25" customHeight="1" x14ac:dyDescent="0.25">
      <c r="A47" s="189" t="s">
        <v>14</v>
      </c>
      <c r="B47" s="30"/>
      <c r="C47" s="30"/>
      <c r="D47" s="30"/>
      <c r="E47" s="61"/>
      <c r="F47" s="190"/>
      <c r="G47" s="190"/>
      <c r="H47" s="190"/>
      <c r="J47" s="163"/>
    </row>
    <row r="48" spans="1:10" s="29" customFormat="1" ht="20.25" customHeight="1" x14ac:dyDescent="0.25">
      <c r="A48" s="77" t="s">
        <v>111</v>
      </c>
      <c r="B48" s="30">
        <v>0</v>
      </c>
      <c r="C48" s="30"/>
      <c r="D48" s="30">
        <v>0</v>
      </c>
      <c r="E48" s="61"/>
      <c r="F48" s="30">
        <v>-6000</v>
      </c>
      <c r="G48" s="30"/>
      <c r="H48" s="30">
        <v>-24400</v>
      </c>
      <c r="J48" s="163"/>
    </row>
    <row r="49" spans="1:10" s="29" customFormat="1" ht="20.25" customHeight="1" x14ac:dyDescent="0.25">
      <c r="A49" s="77" t="s">
        <v>142</v>
      </c>
      <c r="B49" s="30">
        <v>0</v>
      </c>
      <c r="C49" s="30"/>
      <c r="D49" s="30">
        <v>0</v>
      </c>
      <c r="E49" s="61"/>
      <c r="F49" s="30">
        <v>25000</v>
      </c>
      <c r="G49" s="30"/>
      <c r="H49" s="30">
        <v>4000</v>
      </c>
      <c r="J49" s="163"/>
    </row>
    <row r="50" spans="1:10" ht="20.25" customHeight="1" x14ac:dyDescent="0.25">
      <c r="A50" s="77" t="s">
        <v>210</v>
      </c>
      <c r="B50" s="30">
        <v>0</v>
      </c>
      <c r="C50" s="175"/>
      <c r="D50" s="30">
        <v>2600</v>
      </c>
      <c r="E50" s="175"/>
      <c r="F50" s="30">
        <v>0</v>
      </c>
      <c r="G50" s="177"/>
      <c r="H50" s="30">
        <v>2000</v>
      </c>
    </row>
    <row r="51" spans="1:10" s="29" customFormat="1" ht="20.25" customHeight="1" x14ac:dyDescent="0.25">
      <c r="A51" s="77" t="s">
        <v>118</v>
      </c>
      <c r="B51" s="30">
        <v>-41569</v>
      </c>
      <c r="C51" s="30"/>
      <c r="D51" s="30">
        <v>-64346</v>
      </c>
      <c r="E51" s="61"/>
      <c r="F51" s="30">
        <v>-6403</v>
      </c>
      <c r="G51" s="30"/>
      <c r="H51" s="30">
        <v>-302</v>
      </c>
      <c r="I51" s="191"/>
      <c r="J51" s="163"/>
    </row>
    <row r="52" spans="1:10" s="29" customFormat="1" ht="20.25" customHeight="1" x14ac:dyDescent="0.25">
      <c r="A52" s="77" t="s">
        <v>179</v>
      </c>
      <c r="B52" s="30">
        <v>-870</v>
      </c>
      <c r="C52" s="30"/>
      <c r="D52" s="30">
        <v>0</v>
      </c>
      <c r="E52" s="61"/>
      <c r="F52" s="30">
        <v>0</v>
      </c>
      <c r="G52" s="30"/>
      <c r="H52" s="30">
        <v>0</v>
      </c>
      <c r="I52" s="191"/>
      <c r="J52" s="163"/>
    </row>
    <row r="53" spans="1:10" s="29" customFormat="1" ht="20.25" customHeight="1" x14ac:dyDescent="0.25">
      <c r="A53" s="77" t="s">
        <v>119</v>
      </c>
      <c r="B53" s="191">
        <v>168</v>
      </c>
      <c r="C53" s="30"/>
      <c r="D53" s="191">
        <v>59307</v>
      </c>
      <c r="E53" s="61"/>
      <c r="F53" s="30">
        <v>0</v>
      </c>
      <c r="G53" s="30"/>
      <c r="H53" s="30">
        <v>6</v>
      </c>
      <c r="I53" s="30"/>
      <c r="J53" s="163"/>
    </row>
    <row r="54" spans="1:10" s="29" customFormat="1" ht="20.25" customHeight="1" x14ac:dyDescent="0.25">
      <c r="A54" s="77" t="s">
        <v>155</v>
      </c>
      <c r="B54" s="191">
        <v>0</v>
      </c>
      <c r="C54" s="30"/>
      <c r="D54" s="191">
        <v>6826</v>
      </c>
      <c r="E54" s="61"/>
      <c r="F54" s="30">
        <v>0</v>
      </c>
      <c r="G54" s="30"/>
      <c r="H54" s="30">
        <v>6826</v>
      </c>
      <c r="I54" s="30"/>
      <c r="J54" s="163"/>
    </row>
    <row r="55" spans="1:10" s="29" customFormat="1" ht="20.25" customHeight="1" x14ac:dyDescent="0.25">
      <c r="A55" s="29" t="s">
        <v>77</v>
      </c>
      <c r="B55" s="191">
        <v>-3143</v>
      </c>
      <c r="C55" s="191"/>
      <c r="D55" s="191">
        <v>-9119</v>
      </c>
      <c r="E55" s="168"/>
      <c r="F55" s="191">
        <v>0</v>
      </c>
      <c r="G55" s="191"/>
      <c r="H55" s="191">
        <v>0</v>
      </c>
      <c r="I55" s="30"/>
      <c r="J55" s="163"/>
    </row>
    <row r="56" spans="1:10" s="29" customFormat="1" ht="20.25" customHeight="1" x14ac:dyDescent="0.25">
      <c r="A56" s="77" t="s">
        <v>33</v>
      </c>
      <c r="B56" s="30">
        <v>41</v>
      </c>
      <c r="C56" s="30"/>
      <c r="D56" s="30">
        <v>305</v>
      </c>
      <c r="E56" s="61"/>
      <c r="F56" s="30">
        <v>204</v>
      </c>
      <c r="G56" s="30"/>
      <c r="H56" s="30">
        <v>13327</v>
      </c>
      <c r="J56" s="163"/>
    </row>
    <row r="57" spans="1:10" s="29" customFormat="1" ht="20.25" customHeight="1" x14ac:dyDescent="0.25">
      <c r="A57" s="77" t="s">
        <v>110</v>
      </c>
      <c r="B57" s="30">
        <v>0</v>
      </c>
      <c r="C57" s="30"/>
      <c r="D57" s="30">
        <v>0</v>
      </c>
      <c r="E57" s="61"/>
      <c r="F57" s="30">
        <v>15569</v>
      </c>
      <c r="G57" s="30"/>
      <c r="H57" s="30">
        <v>0</v>
      </c>
      <c r="J57" s="163"/>
    </row>
    <row r="58" spans="1:10" s="192" customFormat="1" ht="20.25" customHeight="1" x14ac:dyDescent="0.25">
      <c r="A58" s="11" t="s">
        <v>112</v>
      </c>
      <c r="B58" s="184">
        <f>SUM(B49:B57)</f>
        <v>-45373</v>
      </c>
      <c r="C58" s="185"/>
      <c r="D58" s="184">
        <f>SUM(D48:D57)</f>
        <v>-4427</v>
      </c>
      <c r="E58" s="186"/>
      <c r="F58" s="184">
        <f>SUM(F48:F57)</f>
        <v>28370</v>
      </c>
      <c r="G58" s="185"/>
      <c r="H58" s="184">
        <f>SUM(H48:H57)</f>
        <v>1457</v>
      </c>
      <c r="I58" s="191"/>
      <c r="J58" s="163"/>
    </row>
    <row r="59" spans="1:10" s="29" customFormat="1" ht="20.25" customHeight="1" x14ac:dyDescent="0.25">
      <c r="A59" s="11"/>
      <c r="B59" s="191"/>
      <c r="C59" s="30"/>
      <c r="D59" s="191"/>
      <c r="E59" s="61"/>
      <c r="F59" s="191"/>
      <c r="G59" s="30"/>
      <c r="H59" s="191"/>
      <c r="I59" s="191"/>
      <c r="J59" s="163"/>
    </row>
    <row r="60" spans="1:10" s="29" customFormat="1" ht="20.25" customHeight="1" x14ac:dyDescent="0.25">
      <c r="A60" s="189" t="s">
        <v>15</v>
      </c>
      <c r="B60" s="30"/>
      <c r="C60" s="30"/>
      <c r="D60" s="30"/>
      <c r="E60" s="61"/>
      <c r="F60" s="30"/>
      <c r="G60" s="30"/>
      <c r="H60" s="30"/>
      <c r="I60" s="191"/>
      <c r="J60" s="163"/>
    </row>
    <row r="61" spans="1:10" s="29" customFormat="1" ht="20.25" customHeight="1" x14ac:dyDescent="0.25">
      <c r="A61" s="77" t="s">
        <v>145</v>
      </c>
      <c r="I61" s="191"/>
      <c r="J61" s="163"/>
    </row>
    <row r="62" spans="1:10" s="29" customFormat="1" ht="20.25" customHeight="1" x14ac:dyDescent="0.25">
      <c r="A62" s="77" t="s">
        <v>80</v>
      </c>
      <c r="B62" s="193">
        <v>-58171</v>
      </c>
      <c r="C62" s="30"/>
      <c r="D62" s="193">
        <v>289747</v>
      </c>
      <c r="E62" s="61"/>
      <c r="F62" s="29">
        <v>-152732</v>
      </c>
      <c r="G62" s="30"/>
      <c r="H62" s="29">
        <v>32957</v>
      </c>
      <c r="I62" s="191"/>
      <c r="J62" s="163"/>
    </row>
    <row r="63" spans="1:10" s="29" customFormat="1" ht="20.25" customHeight="1" x14ac:dyDescent="0.25">
      <c r="A63" s="77" t="s">
        <v>143</v>
      </c>
      <c r="B63" s="193"/>
      <c r="C63" s="30"/>
      <c r="D63" s="193"/>
      <c r="I63" s="191"/>
      <c r="J63" s="163"/>
    </row>
    <row r="64" spans="1:10" s="29" customFormat="1" ht="20.25" customHeight="1" x14ac:dyDescent="0.25">
      <c r="A64" s="77" t="s">
        <v>144</v>
      </c>
      <c r="B64" s="193">
        <v>-19167</v>
      </c>
      <c r="C64" s="30"/>
      <c r="D64" s="193">
        <v>-16180</v>
      </c>
      <c r="E64" s="61"/>
      <c r="F64" s="30">
        <v>-18715</v>
      </c>
      <c r="G64" s="30"/>
      <c r="H64" s="30">
        <v>-2245</v>
      </c>
      <c r="I64" s="191"/>
      <c r="J64" s="163"/>
    </row>
    <row r="65" spans="1:10" s="29" customFormat="1" ht="20.25" customHeight="1" x14ac:dyDescent="0.25">
      <c r="A65" s="77" t="s">
        <v>216</v>
      </c>
      <c r="B65" s="191">
        <v>0</v>
      </c>
      <c r="C65" s="30"/>
      <c r="D65" s="191">
        <v>0</v>
      </c>
      <c r="E65" s="61"/>
      <c r="F65" s="30">
        <v>5000</v>
      </c>
      <c r="G65" s="30"/>
      <c r="H65" s="30">
        <v>31276</v>
      </c>
      <c r="I65" s="191"/>
      <c r="J65" s="163"/>
    </row>
    <row r="66" spans="1:10" s="29" customFormat="1" ht="20.25" customHeight="1" x14ac:dyDescent="0.25">
      <c r="A66" s="77" t="s">
        <v>217</v>
      </c>
      <c r="B66" s="191">
        <v>0</v>
      </c>
      <c r="C66" s="30"/>
      <c r="D66" s="191">
        <v>0</v>
      </c>
      <c r="E66" s="61"/>
      <c r="F66" s="30">
        <v>0</v>
      </c>
      <c r="G66" s="30"/>
      <c r="H66" s="30">
        <v>-70200</v>
      </c>
      <c r="I66" s="191"/>
      <c r="J66" s="163"/>
    </row>
    <row r="67" spans="1:10" s="29" customFormat="1" ht="20.25" customHeight="1" x14ac:dyDescent="0.25">
      <c r="A67" s="77" t="s">
        <v>148</v>
      </c>
      <c r="B67" s="191">
        <v>0</v>
      </c>
      <c r="C67" s="30"/>
      <c r="D67" s="191">
        <v>140000</v>
      </c>
      <c r="E67" s="61"/>
      <c r="F67" s="30">
        <v>0</v>
      </c>
      <c r="G67" s="30"/>
      <c r="H67" s="30">
        <v>0</v>
      </c>
      <c r="I67" s="191"/>
      <c r="J67" s="163"/>
    </row>
    <row r="68" spans="1:10" s="29" customFormat="1" ht="20.25" customHeight="1" x14ac:dyDescent="0.25">
      <c r="A68" s="77" t="s">
        <v>147</v>
      </c>
      <c r="B68" s="193">
        <v>-25000</v>
      </c>
      <c r="C68" s="30"/>
      <c r="D68" s="193">
        <v>-9843</v>
      </c>
      <c r="E68" s="61"/>
      <c r="F68" s="191">
        <v>-12500</v>
      </c>
      <c r="G68" s="30"/>
      <c r="H68" s="191">
        <v>-2843</v>
      </c>
      <c r="I68" s="30"/>
      <c r="J68" s="163"/>
    </row>
    <row r="69" spans="1:10" s="29" customFormat="1" ht="20.25" customHeight="1" x14ac:dyDescent="0.25">
      <c r="A69" s="77" t="s">
        <v>218</v>
      </c>
      <c r="B69" s="193">
        <v>-12151</v>
      </c>
      <c r="C69" s="30"/>
      <c r="D69" s="193">
        <v>0</v>
      </c>
      <c r="E69" s="61"/>
      <c r="F69" s="191">
        <v>0</v>
      </c>
      <c r="G69" s="30"/>
      <c r="H69" s="191">
        <v>0</v>
      </c>
      <c r="I69" s="30"/>
      <c r="J69" s="163"/>
    </row>
    <row r="70" spans="1:10" s="29" customFormat="1" ht="20.25" customHeight="1" x14ac:dyDescent="0.25">
      <c r="A70" s="194" t="s">
        <v>42</v>
      </c>
      <c r="B70" s="193">
        <v>-49100</v>
      </c>
      <c r="C70" s="30"/>
      <c r="D70" s="193">
        <v>-57004</v>
      </c>
      <c r="E70" s="61"/>
      <c r="F70" s="30">
        <v>-40707</v>
      </c>
      <c r="G70" s="30"/>
      <c r="H70" s="30">
        <v>-15976</v>
      </c>
      <c r="I70" s="191"/>
      <c r="J70" s="163"/>
    </row>
    <row r="71" spans="1:10" s="29" customFormat="1" ht="20.25" customHeight="1" x14ac:dyDescent="0.25">
      <c r="A71" s="77" t="s">
        <v>41</v>
      </c>
      <c r="B71" s="193">
        <v>-1932</v>
      </c>
      <c r="C71" s="30"/>
      <c r="D71" s="193">
        <v>-1256</v>
      </c>
      <c r="E71" s="61"/>
      <c r="F71" s="30">
        <v>-1177</v>
      </c>
      <c r="G71" s="30"/>
      <c r="H71" s="30">
        <v>-136</v>
      </c>
      <c r="I71" s="191"/>
      <c r="J71" s="163"/>
    </row>
    <row r="72" spans="1:10" s="192" customFormat="1" ht="20.25" customHeight="1" x14ac:dyDescent="0.25">
      <c r="A72" s="188" t="s">
        <v>113</v>
      </c>
      <c r="B72" s="195">
        <f>SUM(B62:B71)</f>
        <v>-165521</v>
      </c>
      <c r="C72" s="185"/>
      <c r="D72" s="195">
        <f>SUM(D62:D71)</f>
        <v>345464</v>
      </c>
      <c r="E72" s="186"/>
      <c r="F72" s="195">
        <f>SUM(F62:F71)</f>
        <v>-220831</v>
      </c>
      <c r="G72" s="186"/>
      <c r="H72" s="195">
        <f>SUM(H62:H71)</f>
        <v>-27167</v>
      </c>
      <c r="I72" s="191"/>
      <c r="J72" s="163"/>
    </row>
    <row r="73" spans="1:10" s="192" customFormat="1" ht="20.25" customHeight="1" x14ac:dyDescent="0.25">
      <c r="A73" s="170" t="s">
        <v>120</v>
      </c>
      <c r="B73" s="196"/>
      <c r="C73" s="185"/>
      <c r="D73" s="196"/>
      <c r="E73" s="186"/>
      <c r="F73" s="196"/>
      <c r="G73" s="186"/>
      <c r="H73" s="196"/>
      <c r="I73" s="191"/>
      <c r="J73" s="163"/>
    </row>
    <row r="74" spans="1:10" s="192" customFormat="1" ht="20.25" customHeight="1" x14ac:dyDescent="0.25">
      <c r="A74" s="170" t="s">
        <v>121</v>
      </c>
      <c r="B74" s="168">
        <f>B72+B58+B36</f>
        <v>50814</v>
      </c>
      <c r="C74" s="191"/>
      <c r="D74" s="168">
        <f>D72+D58+D36</f>
        <v>-3143</v>
      </c>
      <c r="E74" s="168">
        <v>-3999</v>
      </c>
      <c r="F74" s="168">
        <f>F72+F58+F36</f>
        <v>14491</v>
      </c>
      <c r="G74" s="168"/>
      <c r="H74" s="168">
        <f>H72+H58+H36</f>
        <v>2593</v>
      </c>
      <c r="I74" s="191"/>
      <c r="J74" s="163"/>
    </row>
    <row r="75" spans="1:10" s="192" customFormat="1" ht="20.25" customHeight="1" x14ac:dyDescent="0.25">
      <c r="A75" s="170" t="s">
        <v>122</v>
      </c>
      <c r="B75" s="168"/>
      <c r="C75" s="191"/>
      <c r="D75" s="168"/>
      <c r="E75" s="168"/>
      <c r="F75" s="168"/>
      <c r="G75" s="168"/>
      <c r="H75" s="168"/>
      <c r="I75" s="191"/>
      <c r="J75" s="163"/>
    </row>
    <row r="76" spans="1:10" s="192" customFormat="1" ht="20.25" customHeight="1" x14ac:dyDescent="0.25">
      <c r="A76" s="170" t="s">
        <v>123</v>
      </c>
      <c r="B76" s="197">
        <v>741</v>
      </c>
      <c r="C76" s="30"/>
      <c r="D76" s="197">
        <v>-817</v>
      </c>
      <c r="E76" s="61"/>
      <c r="F76" s="197">
        <v>0</v>
      </c>
      <c r="G76" s="61"/>
      <c r="H76" s="197">
        <v>0</v>
      </c>
      <c r="I76" s="191"/>
      <c r="J76" s="163"/>
    </row>
    <row r="77" spans="1:10" s="29" customFormat="1" ht="20.25" customHeight="1" x14ac:dyDescent="0.25">
      <c r="A77" s="11" t="s">
        <v>114</v>
      </c>
      <c r="B77" s="198">
        <f>SUM(B74:B76)</f>
        <v>51555</v>
      </c>
      <c r="C77" s="186"/>
      <c r="D77" s="198">
        <f>SUM(D74:D76)</f>
        <v>-3960</v>
      </c>
      <c r="E77" s="186"/>
      <c r="F77" s="198">
        <f>SUM(F74:F76)</f>
        <v>14491</v>
      </c>
      <c r="G77" s="185"/>
      <c r="H77" s="198">
        <f>SUM(H74:H76)</f>
        <v>2593</v>
      </c>
      <c r="I77" s="191"/>
      <c r="J77" s="163"/>
    </row>
    <row r="78" spans="1:10" s="29" customFormat="1" ht="20.25" customHeight="1" x14ac:dyDescent="0.25">
      <c r="A78" s="77" t="s">
        <v>226</v>
      </c>
      <c r="B78" s="180">
        <f>'BS-2-3'!F11</f>
        <v>190167</v>
      </c>
      <c r="C78" s="168"/>
      <c r="D78" s="180">
        <v>127191</v>
      </c>
      <c r="E78" s="168"/>
      <c r="F78" s="180">
        <f>'BS-2-3'!J11</f>
        <v>43551</v>
      </c>
      <c r="G78" s="191"/>
      <c r="H78" s="180">
        <v>691</v>
      </c>
      <c r="I78" s="191"/>
      <c r="J78" s="163"/>
    </row>
    <row r="79" spans="1:10" s="192" customFormat="1" ht="20.25" customHeight="1" thickBot="1" x14ac:dyDescent="0.3">
      <c r="A79" s="188" t="s">
        <v>227</v>
      </c>
      <c r="B79" s="199">
        <f>SUM(B77:B78)</f>
        <v>241722</v>
      </c>
      <c r="C79" s="186"/>
      <c r="D79" s="199">
        <f>SUM(D77:D78)</f>
        <v>123231</v>
      </c>
      <c r="E79" s="186"/>
      <c r="F79" s="200">
        <f>SUM(F77:F78)</f>
        <v>58042</v>
      </c>
      <c r="G79" s="201"/>
      <c r="H79" s="200">
        <f>SUM(H77:H78)</f>
        <v>3284</v>
      </c>
      <c r="I79" s="191"/>
      <c r="J79" s="163"/>
    </row>
    <row r="80" spans="1:10" s="29" customFormat="1" ht="20.25" customHeight="1" thickTop="1" x14ac:dyDescent="0.25">
      <c r="A80" s="188"/>
      <c r="B80" s="168"/>
      <c r="C80" s="61"/>
      <c r="D80" s="168"/>
      <c r="E80" s="61"/>
      <c r="F80" s="168"/>
      <c r="G80" s="61"/>
      <c r="H80" s="168"/>
      <c r="I80" s="191"/>
      <c r="J80" s="163"/>
    </row>
    <row r="81" spans="1:10" s="29" customFormat="1" ht="20.25" customHeight="1" x14ac:dyDescent="0.25">
      <c r="A81" s="189"/>
      <c r="B81" s="202"/>
      <c r="C81" s="61"/>
      <c r="D81" s="202"/>
      <c r="E81" s="61"/>
      <c r="F81" s="61"/>
      <c r="G81" s="61"/>
      <c r="H81" s="61"/>
      <c r="I81" s="191"/>
      <c r="J81" s="163"/>
    </row>
    <row r="82" spans="1:10" s="29" customFormat="1" ht="20.25" customHeight="1" x14ac:dyDescent="0.25">
      <c r="A82" s="189"/>
      <c r="B82" s="202"/>
      <c r="C82" s="61"/>
      <c r="D82" s="202"/>
      <c r="E82" s="61"/>
      <c r="F82" s="61"/>
      <c r="G82" s="61"/>
      <c r="H82" s="61"/>
      <c r="I82" s="191"/>
      <c r="J82" s="163"/>
    </row>
    <row r="83" spans="1:10" ht="20.25" customHeight="1" x14ac:dyDescent="0.25">
      <c r="A83" s="203"/>
      <c r="B83" s="204"/>
      <c r="C83" s="204"/>
      <c r="D83" s="204"/>
      <c r="E83" s="204"/>
      <c r="F83" s="204"/>
      <c r="G83" s="204"/>
      <c r="H83" s="204"/>
      <c r="I83" s="168"/>
    </row>
    <row r="84" spans="1:10" ht="20.25" customHeight="1" x14ac:dyDescent="0.25">
      <c r="A84" s="205"/>
      <c r="B84" s="206"/>
      <c r="C84" s="204"/>
      <c r="D84" s="206"/>
      <c r="E84" s="204"/>
      <c r="F84" s="204"/>
      <c r="G84" s="204"/>
      <c r="H84" s="204"/>
      <c r="I84" s="202"/>
    </row>
    <row r="85" spans="1:10" ht="20.25" customHeight="1" x14ac:dyDescent="0.25">
      <c r="A85" s="205"/>
      <c r="B85" s="206"/>
      <c r="C85" s="207"/>
      <c r="D85" s="206"/>
      <c r="E85" s="207"/>
      <c r="F85" s="204"/>
      <c r="G85" s="204"/>
      <c r="H85" s="204"/>
      <c r="I85" s="206"/>
    </row>
    <row r="86" spans="1:10" ht="20.25" customHeight="1" x14ac:dyDescent="0.25">
      <c r="G86" s="204"/>
      <c r="I86" s="61"/>
    </row>
    <row r="87" spans="1:10" ht="20.25" customHeight="1" x14ac:dyDescent="0.25">
      <c r="G87" s="204"/>
    </row>
  </sheetData>
  <customSheetViews>
    <customSheetView guid="{8AE384D2-954E-4FC4-9E7B-72B2DA3D2D3A}" outlineSymbols="0" showRuler="0">
      <selection sqref="A1:A3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1"/>
      <headerFooter alignWithMargins="0"/>
    </customSheetView>
    <customSheetView guid="{E1DB4DD3-3D3D-4C8E-ADFF-122E3B5E40F3}" outlineSymbols="0" printArea="1" showRuler="0" topLeftCell="A86">
      <selection activeCell="J43" sqref="J43"/>
      <rowBreaks count="1" manualBreakCount="1">
        <brk id="56" max="11" man="1"/>
      </rowBreaks>
      <colBreaks count="1" manualBreakCount="1">
        <brk id="12" max="1048575" man="1"/>
      </colBreaks>
      <pageMargins left="1" right="0.5" top="0.5" bottom="0.4" header="0.49" footer="0.4"/>
      <pageSetup paperSize="9" scale="91" firstPageNumber="8" orientation="portrait" r:id="rId2"/>
      <headerFooter alignWithMargins="0"/>
    </customSheetView>
    <customSheetView guid="{62C88142-195A-406E-A347-1C61EA880C0D}" showPageBreaks="1" outlineSymbols="0" printArea="1" view="pageBreakPreview" showRuler="0" topLeftCell="A112">
      <selection activeCell="A115" sqref="A115:IV116"/>
      <rowBreaks count="1" manualBreakCount="1">
        <brk id="59" max="11" man="1"/>
      </rowBreaks>
      <pageMargins left="1" right="0.5" top="0.5" bottom="0.4" header="0.49" footer="0.4"/>
      <pageSetup paperSize="9" scale="84" firstPageNumber="8" orientation="portrait" r:id="rId3"/>
      <headerFooter alignWithMargins="0"/>
    </customSheetView>
    <customSheetView guid="{DFBF4CAE-57D7-4172-8C3A-8E3DF4930C4B}" showPageBreaks="1" outlineSymbols="0" printArea="1" showRuler="0" topLeftCell="A70">
      <selection activeCell="F60" sqref="F59:F60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4"/>
      <headerFooter alignWithMargins="0"/>
    </customSheetView>
  </customSheetViews>
  <mergeCells count="18">
    <mergeCell ref="B7:D7"/>
    <mergeCell ref="F7:H7"/>
    <mergeCell ref="B9:H9"/>
    <mergeCell ref="B4:D4"/>
    <mergeCell ref="F4:H4"/>
    <mergeCell ref="B5:D5"/>
    <mergeCell ref="F5:H5"/>
    <mergeCell ref="B6:D6"/>
    <mergeCell ref="F6:H6"/>
    <mergeCell ref="B46:H46"/>
    <mergeCell ref="B41:D41"/>
    <mergeCell ref="F41:H41"/>
    <mergeCell ref="B42:D42"/>
    <mergeCell ref="F42:H42"/>
    <mergeCell ref="B44:D44"/>
    <mergeCell ref="F44:H44"/>
    <mergeCell ref="B43:D43"/>
    <mergeCell ref="F43:H43"/>
  </mergeCells>
  <phoneticPr fontId="0" type="noConversion"/>
  <pageMargins left="0.7" right="0.7" top="0.48" bottom="0.5" header="0.5" footer="0.5"/>
  <pageSetup paperSize="9" scale="74" firstPageNumber="7" orientation="portrait" useFirstPageNumber="1" r:id="rId5"/>
  <headerFooter alignWithMargins="0">
    <oddFooter>&amp;L&amp;14   The accompanying notes are an integral part of these interim financial statements.
&amp;C&amp;14&amp;P</oddFooter>
  </headerFooter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BS-2-3</vt:lpstr>
      <vt:lpstr>SI-4</vt:lpstr>
      <vt:lpstr>SCE (conso)-5</vt:lpstr>
      <vt:lpstr>SCE-6</vt:lpstr>
      <vt:lpstr>SCF-7-8</vt:lpstr>
      <vt:lpstr>'BS-2-3'!Print_Area</vt:lpstr>
      <vt:lpstr>'SCE-6'!Print_Area</vt:lpstr>
      <vt:lpstr>'SCF-7-8'!Print_Area</vt:lpstr>
      <vt:lpstr>'SI-4'!Print_Area</vt:lpstr>
    </vt:vector>
  </TitlesOfParts>
  <Company>PricewaterhouseCoopers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Phanita, Aphimonbuth</cp:lastModifiedBy>
  <cp:lastPrinted>2018-05-10T11:46:29Z</cp:lastPrinted>
  <dcterms:created xsi:type="dcterms:W3CDTF">2001-07-23T03:17:52Z</dcterms:created>
  <dcterms:modified xsi:type="dcterms:W3CDTF">2018-05-11T06:01:27Z</dcterms:modified>
</cp:coreProperties>
</file>